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erar\Desktop\"/>
    </mc:Choice>
  </mc:AlternateContent>
  <xr:revisionPtr revIDLastSave="0" documentId="13_ncr:1_{11550E79-BDBD-44E7-8C61-F8EDF6AEB66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 DE INVERSIONES" sheetId="2" r:id="rId1"/>
    <sheet name="ingresos" sheetId="7" r:id="rId2"/>
    <sheet name="rubros" sheetId="10" r:id="rId3"/>
    <sheet name="POAI" sheetId="12" r:id="rId4"/>
    <sheet name="PAC" sheetId="14" r:id="rId5"/>
    <sheet name="PLAN INV" sheetId="15" r:id="rId6"/>
    <sheet name="PLAN DE compras" sheetId="4" r:id="rId7"/>
  </sheets>
  <definedNames>
    <definedName name="_xlnm._FilterDatabase" localSheetId="6" hidden="1">'PLAN DE compras'!$A$3:$A$48</definedName>
    <definedName name="_xlnm.Print_Area" localSheetId="6">'PLAN DE compras'!$B$1:$C$48</definedName>
    <definedName name="_xlnm.Print_Area" localSheetId="0">'PLAN DE INVERSIONES'!$A$1:$D$64</definedName>
  </definedNames>
  <calcPr calcId="181029" concurrentCalc="0"/>
  <pivotCaches>
    <pivotCache cacheId="0" r:id="rId8"/>
    <pivotCache cacheId="1" r:id="rId9"/>
    <pivotCache cacheId="2" r:id="rId10"/>
  </pivotCaches>
</workbook>
</file>

<file path=xl/calcChain.xml><?xml version="1.0" encoding="utf-8"?>
<calcChain xmlns="http://schemas.openxmlformats.org/spreadsheetml/2006/main">
  <c r="C9" i="2" l="1"/>
  <c r="C10" i="2"/>
  <c r="C52" i="2"/>
  <c r="C49" i="2"/>
  <c r="C12" i="2"/>
  <c r="C28" i="4"/>
  <c r="C49" i="4"/>
  <c r="B50" i="2"/>
  <c r="C50" i="2"/>
  <c r="C34" i="2"/>
  <c r="C8" i="2"/>
  <c r="E8" i="2"/>
  <c r="B64" i="2"/>
  <c r="C41" i="2"/>
  <c r="C6" i="2"/>
  <c r="C64" i="2"/>
</calcChain>
</file>

<file path=xl/sharedStrings.xml><?xml version="1.0" encoding="utf-8"?>
<sst xmlns="http://schemas.openxmlformats.org/spreadsheetml/2006/main" count="519" uniqueCount="132">
  <si>
    <t>CERTIFICADOS</t>
  </si>
  <si>
    <t>Servicios tecnicos</t>
  </si>
  <si>
    <t>Elementos de aseo</t>
  </si>
  <si>
    <t>Actividades pedagogicas</t>
  </si>
  <si>
    <t>Clausuras</t>
  </si>
  <si>
    <t>Humanidades</t>
  </si>
  <si>
    <t>Depto educacion fisica, recreacion y deportes</t>
  </si>
  <si>
    <t>Dia del niño, dia del estudiante</t>
  </si>
  <si>
    <t>Servicios profesionales</t>
  </si>
  <si>
    <t>Gastos financieros</t>
  </si>
  <si>
    <t>mantenimiento locaciones, equipos de computo, alrededores de la institucion</t>
  </si>
  <si>
    <t>Contador experiencia en contabilidad publica</t>
  </si>
  <si>
    <t>Telefono celular</t>
  </si>
  <si>
    <t>Poliza de manejo tesorera y rector</t>
  </si>
  <si>
    <t>Materiales y suministros de papeleria, papel, tintas, material de enseñanza</t>
  </si>
  <si>
    <t>Suministros de combustibles</t>
  </si>
  <si>
    <t>servicio de conductor para bus escolar</t>
  </si>
  <si>
    <t>mantenimiento a bus escolar</t>
  </si>
  <si>
    <t>Polizas de seguros contra todo riesgo bus</t>
  </si>
  <si>
    <t>mantenimiento arreglo de chapas y puertas</t>
  </si>
  <si>
    <t>DETALLE</t>
  </si>
  <si>
    <t>VALOR APROBADO</t>
  </si>
  <si>
    <t>RUBRO PRESUPUESTAL</t>
  </si>
  <si>
    <t>Mantenimiento</t>
  </si>
  <si>
    <t>servicios publicos</t>
  </si>
  <si>
    <t>seguros</t>
  </si>
  <si>
    <t>elementos de aseo</t>
  </si>
  <si>
    <t>Materiales y suministros</t>
  </si>
  <si>
    <t>Seguros</t>
  </si>
  <si>
    <t>INGRESOS A RECIBIR</t>
  </si>
  <si>
    <t>TOTALES</t>
  </si>
  <si>
    <t>TRANSFERENCIAS DISTRITO DE BUENAVENTURA</t>
  </si>
  <si>
    <t>TRANSFERENCIAS NACIONALES: MINISTERIO DE EDUCACION</t>
  </si>
  <si>
    <t>INSTITUCION EDUCATIVA ATANASIO GIRARDOT</t>
  </si>
  <si>
    <t>ARRENDAMIENTO</t>
  </si>
  <si>
    <t xml:space="preserve">Servicios tecnicos </t>
  </si>
  <si>
    <t>RECURSOS DEL BALANCE</t>
  </si>
  <si>
    <t>2 videobeam</t>
  </si>
  <si>
    <t>SALDO CUENTA AHORROS GRATUIDAD EDUCATIVA</t>
  </si>
  <si>
    <t>SALDO CUENTA FSE</t>
  </si>
  <si>
    <t>telefono</t>
  </si>
  <si>
    <t>SALDO CUENTA GRATUIDAD EDUCATIVA</t>
  </si>
  <si>
    <t>Caja menor</t>
  </si>
  <si>
    <t>impresos y publicaciones</t>
  </si>
  <si>
    <t>dia del atanasio</t>
  </si>
  <si>
    <t>recarga de extintores</t>
  </si>
  <si>
    <t>seguros estudiantiles</t>
  </si>
  <si>
    <t>otros gastos generales</t>
  </si>
  <si>
    <t>muebles y enseres</t>
  </si>
  <si>
    <t>equipos</t>
  </si>
  <si>
    <t>cumbustibles y lubricantes</t>
  </si>
  <si>
    <t>PLAN DE INVERSIONES 2020</t>
  </si>
  <si>
    <t>Proyecto ludico:  aprendizaje marimba</t>
  </si>
  <si>
    <t>herramientas modalidad</t>
  </si>
  <si>
    <t>Proyecto modalidad</t>
  </si>
  <si>
    <t>1 aire acondiconado sala de sistemas</t>
  </si>
  <si>
    <t>proyecto copasst</t>
  </si>
  <si>
    <t>juegos geometricos</t>
  </si>
  <si>
    <t>materiales y suministros</t>
  </si>
  <si>
    <t>Escuela de familias</t>
  </si>
  <si>
    <t>afrocolombianidad</t>
  </si>
  <si>
    <t>instrumetnos musicales</t>
  </si>
  <si>
    <t>equipos de enseñanza</t>
  </si>
  <si>
    <t>material didactico</t>
  </si>
  <si>
    <t>proyecto matematicas: olimpiadas del saber</t>
  </si>
  <si>
    <t>muebles y enseres: escritorios docentes:</t>
  </si>
  <si>
    <t>mantenimiento</t>
  </si>
  <si>
    <t>OTROS RECURSOS DEL BALANCE: RENDIMIENTOS FINANCIEROS</t>
  </si>
  <si>
    <t>gastos financieros</t>
  </si>
  <si>
    <t>FUENTE</t>
  </si>
  <si>
    <t>GRATUIDAD</t>
  </si>
  <si>
    <t>TRANSF DISTRITALES</t>
  </si>
  <si>
    <t>REC BALANCE GRATUIDAD CTE</t>
  </si>
  <si>
    <t>REC BALANCE GRATUIDAD AHORROS</t>
  </si>
  <si>
    <t>REC BALANCE RENDIMIENTOS FINANCIEROS</t>
  </si>
  <si>
    <t>VALOR</t>
  </si>
  <si>
    <t>Etiquetas de fila</t>
  </si>
  <si>
    <t>Total general</t>
  </si>
  <si>
    <t>Suma de VALOR</t>
  </si>
  <si>
    <t>REC BALANCE FSE</t>
  </si>
  <si>
    <t>ING OPER CERTIFICADOS</t>
  </si>
  <si>
    <t>ING OPER ARRENDAMIENTOS</t>
  </si>
  <si>
    <t>CODIGO FUENTE</t>
  </si>
  <si>
    <t xml:space="preserve"> placas</t>
  </si>
  <si>
    <t>instrumentos musicales</t>
  </si>
  <si>
    <t>combustible bus escolar</t>
  </si>
  <si>
    <t>materialesy suministros</t>
  </si>
  <si>
    <t>parqueadero bus</t>
  </si>
  <si>
    <t>mantenimiento computadores</t>
  </si>
  <si>
    <t>mantenimiento locaciones, alrededores de la institucion, aires acondicionados</t>
  </si>
  <si>
    <t xml:space="preserve"> placa</t>
  </si>
  <si>
    <t>mantenimiento equipos de computo</t>
  </si>
  <si>
    <t>parqueadero bus escolar</t>
  </si>
  <si>
    <t>Etiquetas de columna</t>
  </si>
  <si>
    <t>MES</t>
  </si>
  <si>
    <t>DICIEMBRE</t>
  </si>
  <si>
    <t>MARZO A DIC</t>
  </si>
  <si>
    <t>ABRIL</t>
  </si>
  <si>
    <t>JUNIO</t>
  </si>
  <si>
    <t>OCTUBRE</t>
  </si>
  <si>
    <t>AGOSTO</t>
  </si>
  <si>
    <t>MAYO</t>
  </si>
  <si>
    <t>NOVIEMBRE</t>
  </si>
  <si>
    <t>1 videobeam</t>
  </si>
  <si>
    <t>ENERO</t>
  </si>
  <si>
    <t>SEPTIEMBRE</t>
  </si>
  <si>
    <t>PLAN MENZUALIZADO DE CAJA 2020</t>
  </si>
  <si>
    <t>PLAN OPERATIVO ANUAL DE INVERSIONES 2020</t>
  </si>
  <si>
    <t>DETALLE RUBROS</t>
  </si>
  <si>
    <t>VALORES APROBADOS</t>
  </si>
  <si>
    <t>LIC OLGA MARIA RIASCOS MOSQUERA</t>
  </si>
  <si>
    <t>RECTORA</t>
  </si>
  <si>
    <t>cumbustibles y lubricantes transporte escolar</t>
  </si>
  <si>
    <t>Servicios tecnicos transporte escolar</t>
  </si>
  <si>
    <t>otros gastos generales transporte escolar</t>
  </si>
  <si>
    <t>Mantenimiento transporte escolar</t>
  </si>
  <si>
    <t>Seguros transporte escolar</t>
  </si>
  <si>
    <t xml:space="preserve">MARZO  </t>
  </si>
  <si>
    <t>RUBROS APROBADOS</t>
  </si>
  <si>
    <t xml:space="preserve">RUBROS  </t>
  </si>
  <si>
    <t>VALORES</t>
  </si>
  <si>
    <t>Mantenimiento Panta fisico</t>
  </si>
  <si>
    <t xml:space="preserve">mantenimiento equipos  </t>
  </si>
  <si>
    <t>arreglo en baños</t>
  </si>
  <si>
    <t>matenimiento equipos</t>
  </si>
  <si>
    <t>arreglos  a bus escolar</t>
  </si>
  <si>
    <t>combustible para el bus</t>
  </si>
  <si>
    <t>cuadernos para docentes</t>
  </si>
  <si>
    <t>auxiliar de tesoreria para la institucion</t>
  </si>
  <si>
    <t>mantenimiento locaciones, equipos, aire acondicionado, alrededores de la institucion</t>
  </si>
  <si>
    <t>Mantenimiento Planta fisica</t>
  </si>
  <si>
    <t>ENERO A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</si>
</sst>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-* #,##0_-;\-* #,##0_-;_-* &quot;-&quot;??_-;_-@_-"/>
    <numFmt numFmtId="167" formatCode="######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NumberFormat="1" applyFont="1"/>
    <xf numFmtId="166" fontId="3" fillId="0" borderId="0" xfId="1" applyNumberFormat="1" applyFont="1"/>
    <xf numFmtId="0" fontId="2" fillId="0" borderId="0" xfId="0" applyFont="1"/>
    <xf numFmtId="166" fontId="2" fillId="0" borderId="0" xfId="1" applyNumberFormat="1" applyFont="1"/>
    <xf numFmtId="164" fontId="2" fillId="0" borderId="0" xfId="2" applyFont="1" applyAlignment="1">
      <alignment horizontal="center"/>
    </xf>
    <xf numFmtId="166" fontId="7" fillId="2" borderId="3" xfId="1" applyNumberFormat="1" applyFont="1" applyFill="1" applyBorder="1"/>
    <xf numFmtId="0" fontId="7" fillId="0" borderId="1" xfId="0" applyFont="1" applyBorder="1"/>
    <xf numFmtId="166" fontId="0" fillId="0" borderId="1" xfId="1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/>
    <xf numFmtId="43" fontId="5" fillId="3" borderId="1" xfId="1" applyFont="1" applyFill="1" applyBorder="1"/>
    <xf numFmtId="0" fontId="5" fillId="0" borderId="2" xfId="0" applyFont="1" applyBorder="1" applyAlignment="1">
      <alignment horizontal="center"/>
    </xf>
    <xf numFmtId="166" fontId="5" fillId="0" borderId="3" xfId="1" applyNumberFormat="1" applyFont="1" applyBorder="1" applyAlignment="1">
      <alignment horizontal="center" wrapText="1"/>
    </xf>
    <xf numFmtId="0" fontId="6" fillId="3" borderId="2" xfId="0" applyFont="1" applyFill="1" applyBorder="1"/>
    <xf numFmtId="166" fontId="2" fillId="3" borderId="3" xfId="1" applyNumberFormat="1" applyFont="1" applyFill="1" applyBorder="1"/>
    <xf numFmtId="0" fontId="7" fillId="0" borderId="2" xfId="0" applyFont="1" applyBorder="1"/>
    <xf numFmtId="166" fontId="0" fillId="0" borderId="3" xfId="1" applyNumberFormat="1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2" xfId="0" applyFont="1" applyBorder="1"/>
    <xf numFmtId="0" fontId="5" fillId="3" borderId="2" xfId="0" applyFont="1" applyFill="1" applyBorder="1"/>
    <xf numFmtId="166" fontId="0" fillId="3" borderId="3" xfId="1" applyNumberFormat="1" applyFont="1" applyFill="1" applyBorder="1"/>
    <xf numFmtId="0" fontId="5" fillId="0" borderId="1" xfId="0" applyFont="1" applyBorder="1" applyAlignment="1">
      <alignment horizontal="center" wrapText="1"/>
    </xf>
    <xf numFmtId="166" fontId="5" fillId="3" borderId="1" xfId="1" applyNumberFormat="1" applyFont="1" applyFill="1" applyBorder="1"/>
    <xf numFmtId="166" fontId="6" fillId="3" borderId="1" xfId="1" applyNumberFormat="1" applyFont="1" applyFill="1" applyBorder="1"/>
    <xf numFmtId="0" fontId="4" fillId="0" borderId="2" xfId="0" applyFont="1" applyBorder="1"/>
    <xf numFmtId="0" fontId="0" fillId="0" borderId="8" xfId="0" applyFill="1" applyBorder="1"/>
    <xf numFmtId="43" fontId="0" fillId="0" borderId="0" xfId="1" applyFont="1"/>
    <xf numFmtId="43" fontId="5" fillId="0" borderId="1" xfId="1" applyFont="1" applyBorder="1"/>
    <xf numFmtId="0" fontId="0" fillId="0" borderId="1" xfId="0" applyFill="1" applyBorder="1"/>
    <xf numFmtId="43" fontId="0" fillId="0" borderId="1" xfId="1" applyFont="1" applyBorder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0" fontId="2" fillId="0" borderId="1" xfId="0" applyFont="1" applyBorder="1"/>
    <xf numFmtId="0" fontId="0" fillId="4" borderId="9" xfId="0" applyFill="1" applyBorder="1"/>
    <xf numFmtId="166" fontId="0" fillId="4" borderId="1" xfId="1" applyNumberFormat="1" applyFont="1" applyFill="1" applyBorder="1"/>
    <xf numFmtId="0" fontId="0" fillId="0" borderId="10" xfId="0" applyBorder="1"/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center"/>
    </xf>
    <xf numFmtId="166" fontId="10" fillId="6" borderId="1" xfId="1" applyNumberFormat="1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4" xfId="0" applyFont="1" applyBorder="1"/>
    <xf numFmtId="166" fontId="8" fillId="2" borderId="1" xfId="1" applyNumberFormat="1" applyFont="1" applyFill="1" applyBorder="1"/>
    <xf numFmtId="166" fontId="8" fillId="0" borderId="0" xfId="1" applyNumberFormat="1" applyFont="1"/>
    <xf numFmtId="166" fontId="12" fillId="2" borderId="1" xfId="1" applyNumberFormat="1" applyFont="1" applyFill="1" applyBorder="1"/>
    <xf numFmtId="43" fontId="8" fillId="2" borderId="1" xfId="1" applyFont="1" applyFill="1" applyBorder="1"/>
    <xf numFmtId="166" fontId="8" fillId="2" borderId="0" xfId="1" applyNumberFormat="1" applyFont="1" applyFill="1"/>
    <xf numFmtId="0" fontId="13" fillId="0" borderId="0" xfId="0" applyFont="1"/>
    <xf numFmtId="166" fontId="13" fillId="2" borderId="0" xfId="1" applyNumberFormat="1" applyFont="1" applyFill="1"/>
    <xf numFmtId="0" fontId="0" fillId="0" borderId="0" xfId="0" applyAlignment="1">
      <alignment horizontal="left" indent="1"/>
    </xf>
    <xf numFmtId="166" fontId="0" fillId="2" borderId="1" xfId="1" applyNumberFormat="1" applyFont="1" applyFill="1" applyBorder="1"/>
    <xf numFmtId="166" fontId="0" fillId="3" borderId="1" xfId="1" applyNumberFormat="1" applyFont="1" applyFill="1" applyBorder="1"/>
    <xf numFmtId="0" fontId="5" fillId="7" borderId="1" xfId="0" applyFont="1" applyFill="1" applyBorder="1"/>
    <xf numFmtId="0" fontId="3" fillId="8" borderId="1" xfId="0" applyFont="1" applyFill="1" applyBorder="1"/>
    <xf numFmtId="0" fontId="0" fillId="5" borderId="1" xfId="0" applyFill="1" applyBorder="1"/>
    <xf numFmtId="165" fontId="0" fillId="0" borderId="0" xfId="0" applyNumberFormat="1"/>
    <xf numFmtId="0" fontId="0" fillId="0" borderId="0" xfId="0" applyAlignment="1">
      <alignment wrapText="1"/>
    </xf>
    <xf numFmtId="0" fontId="8" fillId="0" borderId="15" xfId="0" applyFont="1" applyBorder="1"/>
    <xf numFmtId="0" fontId="5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 wrapText="1"/>
    </xf>
    <xf numFmtId="0" fontId="0" fillId="0" borderId="0" xfId="0" pivotButton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6" fontId="8" fillId="9" borderId="1" xfId="1" applyNumberFormat="1" applyFont="1" applyFill="1" applyBorder="1"/>
    <xf numFmtId="0" fontId="12" fillId="2" borderId="1" xfId="0" applyFont="1" applyFill="1" applyBorder="1"/>
    <xf numFmtId="167" fontId="11" fillId="2" borderId="1" xfId="0" applyNumberFormat="1" applyFont="1" applyFill="1" applyBorder="1" applyAlignment="1" applyProtection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/>
    <xf numFmtId="43" fontId="8" fillId="2" borderId="1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6" fontId="7" fillId="2" borderId="1" xfId="1" applyNumberFormat="1" applyFont="1" applyFill="1" applyBorder="1"/>
    <xf numFmtId="43" fontId="5" fillId="3" borderId="1" xfId="0" applyNumberFormat="1" applyFont="1" applyFill="1" applyBorder="1"/>
    <xf numFmtId="166" fontId="2" fillId="3" borderId="1" xfId="1" applyNumberFormat="1" applyFont="1" applyFill="1" applyBorder="1"/>
    <xf numFmtId="0" fontId="0" fillId="0" borderId="0" xfId="0" applyFill="1" applyBorder="1"/>
    <xf numFmtId="0" fontId="5" fillId="3" borderId="1" xfId="0" applyFont="1" applyFill="1" applyBorder="1"/>
    <xf numFmtId="0" fontId="0" fillId="0" borderId="1" xfId="0" pivotButton="1" applyBorder="1"/>
    <xf numFmtId="43" fontId="0" fillId="0" borderId="1" xfId="0" applyNumberFormat="1" applyBorder="1"/>
    <xf numFmtId="0" fontId="8" fillId="0" borderId="1" xfId="0" applyFont="1" applyBorder="1"/>
    <xf numFmtId="0" fontId="14" fillId="0" borderId="1" xfId="0" applyFont="1" applyBorder="1"/>
    <xf numFmtId="43" fontId="14" fillId="2" borderId="1" xfId="0" applyNumberFormat="1" applyFont="1" applyFill="1" applyBorder="1"/>
    <xf numFmtId="166" fontId="8" fillId="2" borderId="1" xfId="1" applyNumberFormat="1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41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alignment horizontal="center" readingOrder="0"/>
    </dxf>
    <dxf>
      <alignment horizontal="center" readingOrder="0"/>
    </dxf>
    <dxf>
      <alignment wrapText="1" readingOrder="0"/>
    </dxf>
    <dxf>
      <numFmt numFmtId="165" formatCode="_(* #,##0_);_(* \(#,##0\);_(* &quot;-&quot;_);_(@_)"/>
    </dxf>
    <dxf>
      <numFmt numFmtId="165" formatCode="_(* #,##0_);_(* \(#,##0\);_(* &quot;-&quot;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numFmt numFmtId="165" formatCode="_(* #,##0_);_(* \(#,##0\);_(* &quot;-&quot;_);_(@_)"/>
    </dxf>
    <dxf>
      <numFmt numFmtId="165" formatCode="_(* #,##0_);_(* \(#,##0\);_(* &quot;-&quot;_);_(@_)"/>
    </dxf>
    <dxf>
      <numFmt numFmtId="165" formatCode="_(* #,##0_);_(* \(#,##0\);_(* &quot;-&quot;_);_(@_)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845.492764120369" createdVersion="4" refreshedVersion="4" minRefreshableVersion="3" recordCount="45" xr:uid="{00000000-000A-0000-FFFF-FFFF00000000}">
  <cacheSource type="worksheet">
    <worksheetSource ref="A3:F48" sheet="PLAN DE compras"/>
  </cacheSource>
  <cacheFields count="6">
    <cacheField name="RUBRO PRESUPUESTAL" numFmtId="166">
      <sharedItems count="20">
        <s v="Mantenimiento"/>
        <s v="Servicios profesionales"/>
        <s v="Servicios tecnicos"/>
        <s v="servicios publicos"/>
        <s v="impresos y publicaciones"/>
        <s v="seguros"/>
        <s v="elementos de aseo"/>
        <s v="Materiales y suministros"/>
        <s v="Actividades pedagogicas"/>
        <s v="muebles y enseres"/>
        <s v="equipos"/>
        <s v="equipos de enseñanza"/>
        <s v="cumbustibles y lubricantes transporte escolar"/>
        <s v="Servicios tecnicos transporte escolar"/>
        <s v="otros gastos generales transporte escolar"/>
        <s v="Mantenimiento transporte escolar"/>
        <s v="Seguros transporte escolar"/>
        <s v="otros gastos generales"/>
        <s v="cumbustibles y lubricantes"/>
        <s v="Gastos financieros"/>
      </sharedItems>
    </cacheField>
    <cacheField name="DETALLE" numFmtId="0">
      <sharedItems/>
    </cacheField>
    <cacheField name="VALOR" numFmtId="0">
      <sharedItems containsSemiMixedTypes="0" containsString="0" containsNumber="1" minValue="200000" maxValue="15600000"/>
    </cacheField>
    <cacheField name="CODIGO FUENTE" numFmtId="167">
      <sharedItems containsSemiMixedTypes="0" containsString="0" containsNumber="1" containsInteger="1" minValue="143055014" maxValue="14503010004"/>
    </cacheField>
    <cacheField name="FUENTE" numFmtId="0">
      <sharedItems/>
    </cacheField>
    <cacheField name="MES" numFmtId="0">
      <sharedItems containsBlank="1" count="12">
        <s v="DICIEMBRE"/>
        <s v="MARZO A DIC"/>
        <s v="ABRIL"/>
        <s v="JUNIO"/>
        <s v="OCTUBRE"/>
        <s v="AGOSTO"/>
        <s v="MAYO"/>
        <s v="NOVIEMBRE"/>
        <s v="SEPTIEMBRE"/>
        <s v="MARZO  "/>
        <s v="ENERO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845.493476041665" createdVersion="5" refreshedVersion="4" minRefreshableVersion="3" recordCount="45" xr:uid="{00000000-000A-0000-FFFF-FFFF01000000}">
  <cacheSource type="worksheet">
    <worksheetSource ref="A3:E48" sheet="PLAN DE compras"/>
  </cacheSource>
  <cacheFields count="6">
    <cacheField name="CODIGO GASTO" numFmtId="166">
      <sharedItems containsBlank="1" containsMixedTypes="1" containsNumber="1" containsInteger="1" minValue="26701" maxValue="25511170103"/>
    </cacheField>
    <cacheField name="RUBRO PRESUPUESTAL" numFmtId="166">
      <sharedItems count="22">
        <s v="Mantenimiento"/>
        <s v="Servicios profesionales"/>
        <s v="Servicios tecnicos"/>
        <s v="servicios publicos"/>
        <s v="impresos y publicaciones"/>
        <s v="seguros"/>
        <s v="elementos de aseo"/>
        <s v="Materiales y suministros"/>
        <s v="Actividades pedagogicas"/>
        <s v="muebles y enseres"/>
        <s v="equipos"/>
        <s v="equipos de enseñanza"/>
        <s v="cumbustibles y lubricantes transporte escolar"/>
        <s v="Servicios tecnicos transporte escolar"/>
        <s v="otros gastos generales transporte escolar"/>
        <s v="Mantenimiento transporte escolar"/>
        <s v="Seguros transporte escolar"/>
        <s v="otros gastos generales"/>
        <s v="cumbustibles y lubricantes"/>
        <s v="Gastos financieros"/>
        <s v="dotacion de materiales y medios pedagogicos" u="1"/>
        <s v="combustible bus escolar" u="1"/>
      </sharedItems>
    </cacheField>
    <cacheField name="DETALLE" numFmtId="0">
      <sharedItems/>
    </cacheField>
    <cacheField name="VALOR" numFmtId="0">
      <sharedItems containsSemiMixedTypes="0" containsString="0" containsNumber="1" minValue="200000" maxValue="15600000"/>
    </cacheField>
    <cacheField name="CODIGO FUENTE" numFmtId="167">
      <sharedItems containsSemiMixedTypes="0" containsString="0" containsNumber="1" containsInteger="1" minValue="143055014" maxValue="14503010004"/>
    </cacheField>
    <cacheField name="FUENTE" numFmtId="0">
      <sharedItems count="8">
        <s v="ING OPER CERTIFICADOS"/>
        <s v="ING OPER ARRENDAMIENTOS"/>
        <s v="GRATUIDAD"/>
        <s v="TRANSF DISTRITALES"/>
        <s v="REC BALANCE GRATUIDAD CTE"/>
        <s v="REC BALANCE GRATUIDAD AHORROS"/>
        <s v="REC BALANCE FSE"/>
        <s v="REC BALANCE RENDIMIENTOS FINANCIER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845.508028240743" createdVersion="4" refreshedVersion="4" minRefreshableVersion="3" recordCount="45" xr:uid="{00000000-000A-0000-FFFF-FFFF02000000}">
  <cacheSource type="worksheet">
    <worksheetSource ref="A3:F48" sheet="PLAN DE compras"/>
  </cacheSource>
  <cacheFields count="6">
    <cacheField name="RUBRO PRESUPUESTAL" numFmtId="166">
      <sharedItems count="20">
        <s v="Mantenimiento"/>
        <s v="Servicios profesionales"/>
        <s v="Servicios tecnicos"/>
        <s v="servicios publicos"/>
        <s v="impresos y publicaciones"/>
        <s v="seguros"/>
        <s v="elementos de aseo"/>
        <s v="Materiales y suministros"/>
        <s v="Actividades pedagogicas"/>
        <s v="muebles y enseres"/>
        <s v="equipos"/>
        <s v="equipos de enseñanza"/>
        <s v="cumbustibles y lubricantes transporte escolar"/>
        <s v="Servicios tecnicos transporte escolar"/>
        <s v="otros gastos generales transporte escolar"/>
        <s v="Mantenimiento transporte escolar"/>
        <s v="Seguros transporte escolar"/>
        <s v="otros gastos generales"/>
        <s v="Gastos financieros"/>
        <s v="cumbustibles y lubricantes" u="1"/>
      </sharedItems>
    </cacheField>
    <cacheField name="DETALLE" numFmtId="0">
      <sharedItems count="48">
        <s v="mantenimiento arreglo de chapas y puertas"/>
        <s v="matenimiento equipos"/>
        <s v="Contador experiencia en contabilidad publica"/>
        <s v="auxiliar de tesoreria para la institucion"/>
        <s v="Telefono celular"/>
        <s v=" placa"/>
        <s v="Poliza de manejo tesorera y rector"/>
        <s v="Elementos de aseo"/>
        <s v="mantenimiento locaciones, equipos de computo, alrededores de la institucion"/>
        <s v="mantenimiento equipos de computo"/>
        <s v="recarga de extintores"/>
        <s v="Materiales y suministros de papeleria, papel, tintas, material de enseñanza"/>
        <s v="herramientas modalidad"/>
        <s v="Clausuras"/>
        <s v="Humanidades"/>
        <s v="dia del atanasio"/>
        <s v="afrocolombianidad"/>
        <s v="Depto educacion fisica, recreacion y deportes"/>
        <s v="Dia del niño, dia del estudiante"/>
        <s v="Proyecto ludico:  aprendizaje marimba"/>
        <s v="Proyecto modalidad"/>
        <s v="proyecto copasst"/>
        <s v="proyecto matematicas: olimpiadas del saber"/>
        <s v="muebles y enseres: escritorios docentes:"/>
        <s v="1 videobeam"/>
        <s v="juegos geometricos"/>
        <s v="1 aire acondiconado sala de sistemas"/>
        <s v="instrumetnos musicales"/>
        <s v="material didactico"/>
        <s v="combustible para el bus"/>
        <s v="servicio de conductor para bus escolar"/>
        <s v="parqueadero bus escolar"/>
        <s v="arreglos  a bus escolar"/>
        <s v="Polizas de seguros contra todo riesgo bus"/>
        <s v="Mantenimiento Panta fisico"/>
        <s v="seguros estudiantiles"/>
        <s v="Caja menor"/>
        <s v="arreglo en baños"/>
        <s v="cuadernos para docentes"/>
        <s v="telefono"/>
        <s v="Gastos financieros"/>
        <s v="mantenimiento equipos  "/>
        <s v="materiales y suministros  " u="1"/>
        <s v="Suministros de combustibles" u="1"/>
        <s v="Servicios tecnicos " u="1"/>
        <s v="materiales y suministros" u="1"/>
        <s v="mantenimiento a bus escolar" u="1"/>
        <s v="Mantenimiento" u="1"/>
      </sharedItems>
    </cacheField>
    <cacheField name="VALOR" numFmtId="0">
      <sharedItems containsSemiMixedTypes="0" containsString="0" containsNumber="1" minValue="200000" maxValue="15600000"/>
    </cacheField>
    <cacheField name="CODIGO FUENTE" numFmtId="167">
      <sharedItems containsSemiMixedTypes="0" containsString="0" containsNumber="1" containsInteger="1" minValue="143055014" maxValue="14503010004"/>
    </cacheField>
    <cacheField name="FUENTE" numFmtId="0">
      <sharedItems count="8">
        <s v="ING OPER CERTIFICADOS"/>
        <s v="ING OPER ARRENDAMIENTOS"/>
        <s v="GRATUIDAD"/>
        <s v="TRANSF DISTRITALES"/>
        <s v="REC BALANCE GRATUIDAD CTE"/>
        <s v="REC BALANCE GRATUIDAD AHORROS"/>
        <s v="REC BALANCE FSE"/>
        <s v="REC BALANCE RENDIMIENTOS FINANCIEROS"/>
      </sharedItems>
    </cacheField>
    <cacheField name="ME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s v="mantenimiento arreglo de chapas y puertas"/>
    <n v="800000"/>
    <n v="143055014"/>
    <s v="ING OPER CERTIFICADOS"/>
    <x v="0"/>
  </r>
  <r>
    <x v="0"/>
    <s v="Mantenimiento"/>
    <n v="1100000"/>
    <n v="143055019"/>
    <s v="ING OPER ARRENDAMIENTOS"/>
    <x v="0"/>
  </r>
  <r>
    <x v="1"/>
    <s v="Contador experiencia en contabilidad publica"/>
    <n v="12820000"/>
    <n v="144030800"/>
    <s v="GRATUIDAD"/>
    <x v="1"/>
  </r>
  <r>
    <x v="2"/>
    <s v="Servicios tecnicos "/>
    <n v="15600000"/>
    <n v="144030800"/>
    <s v="GRATUIDAD"/>
    <x v="1"/>
  </r>
  <r>
    <x v="3"/>
    <s v="Telefono celular"/>
    <n v="630000"/>
    <n v="144030800"/>
    <s v="GRATUIDAD"/>
    <x v="1"/>
  </r>
  <r>
    <x v="4"/>
    <s v=" placa"/>
    <n v="1000000"/>
    <n v="144030800"/>
    <s v="GRATUIDAD"/>
    <x v="2"/>
  </r>
  <r>
    <x v="5"/>
    <s v="Poliza de manejo tesorera y rector"/>
    <n v="1800000"/>
    <n v="144030800"/>
    <s v="GRATUIDAD"/>
    <x v="3"/>
  </r>
  <r>
    <x v="6"/>
    <s v="Elementos de aseo"/>
    <n v="2000000"/>
    <n v="144030800"/>
    <s v="GRATUIDAD"/>
    <x v="4"/>
  </r>
  <r>
    <x v="0"/>
    <s v="mantenimiento locaciones, equipos de computo, alrededores de la institucion"/>
    <n v="6000000"/>
    <n v="144030800"/>
    <s v="GRATUIDAD"/>
    <x v="1"/>
  </r>
  <r>
    <x v="0"/>
    <s v="mantenimiento equipos de computo"/>
    <n v="3000000"/>
    <n v="144030800"/>
    <s v="GRATUIDAD"/>
    <x v="1"/>
  </r>
  <r>
    <x v="0"/>
    <s v="recarga de extintores"/>
    <n v="1000000"/>
    <n v="144030800"/>
    <s v="GRATUIDAD"/>
    <x v="5"/>
  </r>
  <r>
    <x v="7"/>
    <s v="Materiales y suministros de papeleria, papel, tintas, material de enseñanza"/>
    <n v="5000000"/>
    <n v="144030800"/>
    <s v="GRATUIDAD"/>
    <x v="6"/>
  </r>
  <r>
    <x v="7"/>
    <s v="herramientas modalidad"/>
    <n v="2000000"/>
    <n v="144030800"/>
    <s v="GRATUIDAD"/>
    <x v="2"/>
  </r>
  <r>
    <x v="8"/>
    <s v="Clausuras"/>
    <n v="7500000"/>
    <n v="144030800"/>
    <s v="GRATUIDAD"/>
    <x v="7"/>
  </r>
  <r>
    <x v="8"/>
    <s v="Humanidades"/>
    <n v="1500000"/>
    <n v="144030800"/>
    <s v="GRATUIDAD"/>
    <x v="6"/>
  </r>
  <r>
    <x v="8"/>
    <s v="dia del atanasio"/>
    <n v="1500000"/>
    <n v="144030800"/>
    <s v="GRATUIDAD"/>
    <x v="8"/>
  </r>
  <r>
    <x v="8"/>
    <s v="afrocolombianidad"/>
    <n v="1000000"/>
    <n v="144030800"/>
    <s v="GRATUIDAD"/>
    <x v="6"/>
  </r>
  <r>
    <x v="8"/>
    <s v="Depto educacion fisica, recreacion y deportes"/>
    <n v="3000000"/>
    <n v="144030800"/>
    <s v="GRATUIDAD"/>
    <x v="3"/>
  </r>
  <r>
    <x v="8"/>
    <s v="Dia del niño, dia del estudiante"/>
    <n v="1500000"/>
    <n v="144030800"/>
    <s v="GRATUIDAD"/>
    <x v="3"/>
  </r>
  <r>
    <x v="8"/>
    <s v="Proyecto ludico:  aprendizaje marimba"/>
    <n v="4000000"/>
    <n v="144030800"/>
    <s v="GRATUIDAD"/>
    <x v="1"/>
  </r>
  <r>
    <x v="8"/>
    <s v="Proyecto modalidad"/>
    <n v="2000000"/>
    <n v="144030800"/>
    <s v="GRATUIDAD"/>
    <x v="2"/>
  </r>
  <r>
    <x v="8"/>
    <s v="proyecto copasst"/>
    <n v="1500000"/>
    <n v="144030800"/>
    <s v="GRATUIDAD"/>
    <x v="6"/>
  </r>
  <r>
    <x v="8"/>
    <s v="proyecto matematicas: olimpiadas del saber"/>
    <n v="1000000"/>
    <n v="144030800"/>
    <s v="GRATUIDAD"/>
    <x v="5"/>
  </r>
  <r>
    <x v="9"/>
    <s v="muebles y enseres: escritorios docentes:"/>
    <n v="5000000"/>
    <n v="144030800"/>
    <s v="GRATUIDAD"/>
    <x v="2"/>
  </r>
  <r>
    <x v="10"/>
    <s v="1 videobeam"/>
    <n v="2150000"/>
    <n v="144030800"/>
    <s v="GRATUIDAD"/>
    <x v="2"/>
  </r>
  <r>
    <x v="7"/>
    <s v="juegos geometricos"/>
    <n v="500000"/>
    <n v="144030800"/>
    <s v="GRATUIDAD"/>
    <x v="2"/>
  </r>
  <r>
    <x v="10"/>
    <s v="1 aire acondiconado sala de sistemas"/>
    <n v="6000000"/>
    <n v="144030800"/>
    <s v="GRATUIDAD"/>
    <x v="2"/>
  </r>
  <r>
    <x v="11"/>
    <s v="instrumetnos musicales"/>
    <n v="2000000"/>
    <n v="144030800"/>
    <s v="GRATUIDAD"/>
    <x v="2"/>
  </r>
  <r>
    <x v="11"/>
    <s v="material didactico"/>
    <n v="1000000"/>
    <n v="144030800"/>
    <s v="GRATUIDAD"/>
    <x v="2"/>
  </r>
  <r>
    <x v="12"/>
    <s v="Suministros de combustibles"/>
    <n v="7000000"/>
    <n v="14403230002"/>
    <s v="TRANSF DISTRITALES"/>
    <x v="2"/>
  </r>
  <r>
    <x v="13"/>
    <s v="servicio de conductor para bus escolar"/>
    <n v="13000000"/>
    <n v="14403230002"/>
    <s v="TRANSF DISTRITALES"/>
    <x v="1"/>
  </r>
  <r>
    <x v="14"/>
    <s v="parqueadero bus escolar"/>
    <n v="3000000"/>
    <n v="14403230002"/>
    <s v="TRANSF DISTRITALES"/>
    <x v="1"/>
  </r>
  <r>
    <x v="15"/>
    <s v="mantenimiento a bus escolar"/>
    <n v="5000000"/>
    <n v="14403230002"/>
    <s v="TRANSF DISTRITALES"/>
    <x v="7"/>
  </r>
  <r>
    <x v="16"/>
    <s v="Polizas de seguros contra todo riesgo bus"/>
    <n v="3600000"/>
    <n v="14403230002"/>
    <s v="TRANSF DISTRITALES"/>
    <x v="2"/>
  </r>
  <r>
    <x v="0"/>
    <s v="Mantenimiento"/>
    <n v="6000000"/>
    <n v="14403230002"/>
    <s v="TRANSF DISTRITALES"/>
    <x v="2"/>
  </r>
  <r>
    <x v="5"/>
    <s v="seguros estudiantiles"/>
    <n v="7000000"/>
    <n v="14403230002"/>
    <s v="TRANSF DISTRITALES"/>
    <x v="9"/>
  </r>
  <r>
    <x v="17"/>
    <s v="Caja menor"/>
    <n v="13000000"/>
    <n v="14403230002"/>
    <s v="TRANSF DISTRITALES"/>
    <x v="1"/>
  </r>
  <r>
    <x v="0"/>
    <s v="mantenimiento"/>
    <n v="1935631"/>
    <n v="14503010001"/>
    <s v="REC BALANCE GRATUIDAD CTE"/>
    <x v="10"/>
  </r>
  <r>
    <x v="7"/>
    <s v="materiales y suministros"/>
    <n v="500000"/>
    <n v="14503010001"/>
    <s v="REC BALANCE GRATUIDAD CTE"/>
    <x v="10"/>
  </r>
  <r>
    <x v="3"/>
    <s v="telefono"/>
    <n v="367999"/>
    <n v="14503010002"/>
    <s v="REC BALANCE GRATUIDAD AHORROS"/>
    <x v="10"/>
  </r>
  <r>
    <x v="17"/>
    <s v="Caja menor"/>
    <n v="1400000"/>
    <n v="14503010003"/>
    <s v="REC BALANCE FSE"/>
    <x v="10"/>
  </r>
  <r>
    <x v="18"/>
    <s v="materiales y suministros  "/>
    <n v="1200000"/>
    <n v="14503010004"/>
    <s v="REC BALANCE FSE"/>
    <x v="1"/>
  </r>
  <r>
    <x v="19"/>
    <s v="Gastos financieros"/>
    <n v="232399.87"/>
    <n v="14503010003"/>
    <s v="REC BALANCE FSE"/>
    <x v="1"/>
  </r>
  <r>
    <x v="19"/>
    <s v="gastos financieros"/>
    <n v="200000"/>
    <n v="148050400"/>
    <s v="REC BALANCE RENDIMIENTOS FINANCIEROS"/>
    <x v="0"/>
  </r>
  <r>
    <x v="0"/>
    <s v="mantenimiento"/>
    <n v="300000"/>
    <n v="148050400"/>
    <s v="REC BALANCE RENDIMIENTOS FINANCIEROS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5">
  <r>
    <n v="26701"/>
    <x v="0"/>
    <s v="mantenimiento arreglo de chapas y puertas"/>
    <n v="800000"/>
    <n v="143055014"/>
    <x v="0"/>
  </r>
  <r>
    <n v="26701"/>
    <x v="0"/>
    <s v="Mantenimiento"/>
    <n v="1100000"/>
    <n v="143055019"/>
    <x v="1"/>
  </r>
  <r>
    <n v="2511009"/>
    <x v="1"/>
    <s v="Contador experiencia en contabilidad publica"/>
    <n v="12820000"/>
    <n v="144030800"/>
    <x v="2"/>
  </r>
  <r>
    <s v="2511006"/>
    <x v="2"/>
    <s v="Servicios tecnicos "/>
    <n v="15600000"/>
    <n v="144030800"/>
    <x v="2"/>
  </r>
  <r>
    <n v="25511170103"/>
    <x v="3"/>
    <s v="Telefono celular"/>
    <n v="630000"/>
    <n v="144030800"/>
    <x v="2"/>
  </r>
  <r>
    <n v="2551121"/>
    <x v="4"/>
    <s v=" placa"/>
    <n v="1000000"/>
    <n v="144030800"/>
    <x v="2"/>
  </r>
  <r>
    <n v="255112501"/>
    <x v="5"/>
    <s v="Poliza de manejo tesorera y rector"/>
    <n v="1800000"/>
    <n v="144030800"/>
    <x v="2"/>
  </r>
  <r>
    <n v="2551155"/>
    <x v="6"/>
    <s v="Elementos de aseo"/>
    <n v="2000000"/>
    <n v="144030800"/>
    <x v="2"/>
  </r>
  <r>
    <n v="26701"/>
    <x v="0"/>
    <s v="mantenimiento locaciones, equipos de computo, alrededores de la institucion"/>
    <n v="6000000"/>
    <n v="144030800"/>
    <x v="2"/>
  </r>
  <r>
    <n v="26701"/>
    <x v="0"/>
    <s v="mantenimiento equipos de computo"/>
    <n v="3000000"/>
    <n v="144030800"/>
    <x v="2"/>
  </r>
  <r>
    <n v="26701"/>
    <x v="0"/>
    <s v="recarga de extintores"/>
    <n v="1000000"/>
    <n v="144030800"/>
    <x v="2"/>
  </r>
  <r>
    <n v="267030102"/>
    <x v="7"/>
    <s v="Materiales y suministros de papeleria, papel, tintas, material de enseñanza"/>
    <n v="5000000"/>
    <n v="144030800"/>
    <x v="2"/>
  </r>
  <r>
    <n v="267030102"/>
    <x v="7"/>
    <s v="herramientas modalidad"/>
    <n v="2000000"/>
    <n v="144030800"/>
    <x v="2"/>
  </r>
  <r>
    <n v="26704"/>
    <x v="8"/>
    <s v="Clausuras"/>
    <n v="7500000"/>
    <n v="144030800"/>
    <x v="2"/>
  </r>
  <r>
    <n v="26704"/>
    <x v="8"/>
    <s v="Humanidades"/>
    <n v="1500000"/>
    <n v="144030800"/>
    <x v="2"/>
  </r>
  <r>
    <n v="26704"/>
    <x v="8"/>
    <s v="dia del atanasio"/>
    <n v="1500000"/>
    <n v="144030800"/>
    <x v="2"/>
  </r>
  <r>
    <n v="26704"/>
    <x v="8"/>
    <s v="afrocolombianidad"/>
    <n v="1000000"/>
    <n v="144030800"/>
    <x v="2"/>
  </r>
  <r>
    <n v="26704"/>
    <x v="8"/>
    <s v="Depto educacion fisica, recreacion y deportes"/>
    <n v="3000000"/>
    <n v="144030800"/>
    <x v="2"/>
  </r>
  <r>
    <n v="26704"/>
    <x v="8"/>
    <s v="Dia del niño, dia del estudiante"/>
    <n v="1500000"/>
    <n v="144030800"/>
    <x v="2"/>
  </r>
  <r>
    <n v="26704"/>
    <x v="8"/>
    <s v="Proyecto ludico:  aprendizaje marimba"/>
    <n v="4000000"/>
    <n v="144030800"/>
    <x v="2"/>
  </r>
  <r>
    <n v="26704"/>
    <x v="8"/>
    <s v="Proyecto modalidad"/>
    <n v="2000000"/>
    <n v="144030800"/>
    <x v="2"/>
  </r>
  <r>
    <n v="26704"/>
    <x v="8"/>
    <s v="proyecto copasst"/>
    <n v="1500000"/>
    <n v="144030800"/>
    <x v="2"/>
  </r>
  <r>
    <n v="26704"/>
    <x v="8"/>
    <s v="proyecto matematicas: olimpiadas del saber"/>
    <n v="1000000"/>
    <n v="144030800"/>
    <x v="2"/>
  </r>
  <r>
    <n v="267020102"/>
    <x v="9"/>
    <s v="muebles y enseres: escritorios docentes:"/>
    <n v="5000000"/>
    <n v="144030800"/>
    <x v="2"/>
  </r>
  <r>
    <n v="267020101"/>
    <x v="10"/>
    <s v="1 videobeam"/>
    <n v="2150000"/>
    <n v="144030800"/>
    <x v="2"/>
  </r>
  <r>
    <n v="267030102"/>
    <x v="7"/>
    <s v="juegos geometricos"/>
    <n v="500000"/>
    <n v="144030800"/>
    <x v="2"/>
  </r>
  <r>
    <n v="267020101"/>
    <x v="10"/>
    <s v="1 aire acondiconado sala de sistemas"/>
    <n v="6000000"/>
    <n v="144030800"/>
    <x v="2"/>
  </r>
  <r>
    <n v="267020103"/>
    <x v="11"/>
    <s v="instrumetnos musicales"/>
    <n v="2000000"/>
    <n v="144030800"/>
    <x v="2"/>
  </r>
  <r>
    <n v="267020103"/>
    <x v="11"/>
    <s v="material didactico"/>
    <n v="1000000"/>
    <n v="144030800"/>
    <x v="2"/>
  </r>
  <r>
    <n v="267030102"/>
    <x v="12"/>
    <s v="Suministros de combustibles"/>
    <n v="7000000"/>
    <n v="14403230002"/>
    <x v="3"/>
  </r>
  <r>
    <s v="2511006"/>
    <x v="13"/>
    <s v="servicio de conductor para bus escolar"/>
    <n v="13000000"/>
    <n v="14403230002"/>
    <x v="3"/>
  </r>
  <r>
    <n v="2551190"/>
    <x v="14"/>
    <s v="parqueadero bus escolar"/>
    <n v="3000000"/>
    <n v="14403230002"/>
    <x v="3"/>
  </r>
  <r>
    <n v="26701"/>
    <x v="15"/>
    <s v="mantenimiento a bus escolar"/>
    <n v="5000000"/>
    <n v="14403230002"/>
    <x v="3"/>
  </r>
  <r>
    <n v="255112501"/>
    <x v="16"/>
    <s v="Polizas de seguros contra todo riesgo bus"/>
    <n v="3600000"/>
    <n v="14403230002"/>
    <x v="3"/>
  </r>
  <r>
    <n v="26701"/>
    <x v="0"/>
    <s v="Mantenimiento"/>
    <n v="6000000"/>
    <n v="14403230002"/>
    <x v="3"/>
  </r>
  <r>
    <n v="255112501"/>
    <x v="5"/>
    <s v="seguros estudiantiles"/>
    <n v="7000000"/>
    <n v="14403230002"/>
    <x v="3"/>
  </r>
  <r>
    <n v="2551190"/>
    <x v="17"/>
    <s v="Caja menor"/>
    <n v="13000000"/>
    <n v="14403230002"/>
    <x v="3"/>
  </r>
  <r>
    <n v="26701"/>
    <x v="0"/>
    <s v="mantenimiento"/>
    <n v="1935631"/>
    <n v="14503010001"/>
    <x v="4"/>
  </r>
  <r>
    <n v="25511170103"/>
    <x v="7"/>
    <s v="materiales y suministros"/>
    <n v="500000"/>
    <n v="14503010001"/>
    <x v="4"/>
  </r>
  <r>
    <n v="25511170103"/>
    <x v="3"/>
    <s v="telefono"/>
    <n v="367999"/>
    <n v="14503010002"/>
    <x v="5"/>
  </r>
  <r>
    <n v="2551190"/>
    <x v="17"/>
    <s v="Caja menor"/>
    <n v="1400000"/>
    <n v="14503010003"/>
    <x v="6"/>
  </r>
  <r>
    <m/>
    <x v="18"/>
    <s v="materiales y suministros  "/>
    <n v="1200000"/>
    <n v="14503010004"/>
    <x v="6"/>
  </r>
  <r>
    <n v="2512025"/>
    <x v="19"/>
    <s v="Gastos financieros"/>
    <n v="232399.87"/>
    <n v="14503010003"/>
    <x v="6"/>
  </r>
  <r>
    <n v="2512025"/>
    <x v="19"/>
    <s v="gastos financieros"/>
    <n v="200000"/>
    <n v="148050400"/>
    <x v="7"/>
  </r>
  <r>
    <n v="26701"/>
    <x v="0"/>
    <s v="mantenimiento"/>
    <n v="300000"/>
    <n v="148050400"/>
    <x v="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5">
  <r>
    <x v="0"/>
    <x v="0"/>
    <n v="800000"/>
    <n v="143055014"/>
    <x v="0"/>
    <s v="DICIEMBRE"/>
  </r>
  <r>
    <x v="0"/>
    <x v="1"/>
    <n v="1100000"/>
    <n v="143055019"/>
    <x v="1"/>
    <s v="DICIEMBRE"/>
  </r>
  <r>
    <x v="1"/>
    <x v="2"/>
    <n v="12820000"/>
    <n v="144030800"/>
    <x v="2"/>
    <s v="MARZO A DIC"/>
  </r>
  <r>
    <x v="2"/>
    <x v="3"/>
    <n v="15600000"/>
    <n v="144030800"/>
    <x v="2"/>
    <s v="MARZO A DIC"/>
  </r>
  <r>
    <x v="3"/>
    <x v="4"/>
    <n v="630000"/>
    <n v="144030800"/>
    <x v="2"/>
    <s v="MARZO A DIC"/>
  </r>
  <r>
    <x v="4"/>
    <x v="5"/>
    <n v="1000000"/>
    <n v="144030800"/>
    <x v="2"/>
    <s v="ABRIL"/>
  </r>
  <r>
    <x v="5"/>
    <x v="6"/>
    <n v="1800000"/>
    <n v="144030800"/>
    <x v="2"/>
    <s v="JUNIO"/>
  </r>
  <r>
    <x v="6"/>
    <x v="7"/>
    <n v="2000000"/>
    <n v="144030800"/>
    <x v="2"/>
    <s v="OCTUBRE"/>
  </r>
  <r>
    <x v="0"/>
    <x v="8"/>
    <n v="6000000"/>
    <n v="144030800"/>
    <x v="2"/>
    <s v="MARZO A DIC"/>
  </r>
  <r>
    <x v="0"/>
    <x v="9"/>
    <n v="3000000"/>
    <n v="144030800"/>
    <x v="2"/>
    <s v="MARZO A DIC"/>
  </r>
  <r>
    <x v="0"/>
    <x v="10"/>
    <n v="1000000"/>
    <n v="144030800"/>
    <x v="2"/>
    <s v="AGOSTO"/>
  </r>
  <r>
    <x v="7"/>
    <x v="11"/>
    <n v="5000000"/>
    <n v="144030800"/>
    <x v="2"/>
    <s v="MAYO"/>
  </r>
  <r>
    <x v="7"/>
    <x v="12"/>
    <n v="2000000"/>
    <n v="144030800"/>
    <x v="2"/>
    <s v="ABRIL"/>
  </r>
  <r>
    <x v="8"/>
    <x v="13"/>
    <n v="7500000"/>
    <n v="144030800"/>
    <x v="2"/>
    <s v="NOVIEMBRE"/>
  </r>
  <r>
    <x v="8"/>
    <x v="14"/>
    <n v="1500000"/>
    <n v="144030800"/>
    <x v="2"/>
    <s v="MAYO"/>
  </r>
  <r>
    <x v="8"/>
    <x v="15"/>
    <n v="1500000"/>
    <n v="144030800"/>
    <x v="2"/>
    <s v="SEPTIEMBRE"/>
  </r>
  <r>
    <x v="8"/>
    <x v="16"/>
    <n v="1000000"/>
    <n v="144030800"/>
    <x v="2"/>
    <s v="MAYO"/>
  </r>
  <r>
    <x v="8"/>
    <x v="17"/>
    <n v="3000000"/>
    <n v="144030800"/>
    <x v="2"/>
    <s v="JUNIO"/>
  </r>
  <r>
    <x v="8"/>
    <x v="18"/>
    <n v="1500000"/>
    <n v="144030800"/>
    <x v="2"/>
    <s v="JUNIO"/>
  </r>
  <r>
    <x v="8"/>
    <x v="19"/>
    <n v="4000000"/>
    <n v="144030800"/>
    <x v="2"/>
    <s v="MARZO A DIC"/>
  </r>
  <r>
    <x v="8"/>
    <x v="20"/>
    <n v="2000000"/>
    <n v="144030800"/>
    <x v="2"/>
    <s v="ABRIL"/>
  </r>
  <r>
    <x v="8"/>
    <x v="21"/>
    <n v="1500000"/>
    <n v="144030800"/>
    <x v="2"/>
    <s v="MAYO"/>
  </r>
  <r>
    <x v="8"/>
    <x v="22"/>
    <n v="1000000"/>
    <n v="144030800"/>
    <x v="2"/>
    <s v="AGOSTO"/>
  </r>
  <r>
    <x v="9"/>
    <x v="23"/>
    <n v="5000000"/>
    <n v="144030800"/>
    <x v="2"/>
    <s v="ABRIL"/>
  </r>
  <r>
    <x v="10"/>
    <x v="24"/>
    <n v="2150000"/>
    <n v="144030800"/>
    <x v="2"/>
    <s v="ABRIL"/>
  </r>
  <r>
    <x v="7"/>
    <x v="25"/>
    <n v="500000"/>
    <n v="144030800"/>
    <x v="2"/>
    <s v="ABRIL"/>
  </r>
  <r>
    <x v="10"/>
    <x v="26"/>
    <n v="6000000"/>
    <n v="144030800"/>
    <x v="2"/>
    <s v="ABRIL"/>
  </r>
  <r>
    <x v="11"/>
    <x v="27"/>
    <n v="2000000"/>
    <n v="144030800"/>
    <x v="2"/>
    <s v="ABRIL"/>
  </r>
  <r>
    <x v="11"/>
    <x v="28"/>
    <n v="1000000"/>
    <n v="144030800"/>
    <x v="2"/>
    <s v="ABRIL"/>
  </r>
  <r>
    <x v="12"/>
    <x v="29"/>
    <n v="7000000"/>
    <n v="14403230002"/>
    <x v="3"/>
    <s v="ABRIL"/>
  </r>
  <r>
    <x v="13"/>
    <x v="30"/>
    <n v="13000000"/>
    <n v="14403230002"/>
    <x v="3"/>
    <s v="MARZO A DIC"/>
  </r>
  <r>
    <x v="14"/>
    <x v="31"/>
    <n v="3000000"/>
    <n v="14403230002"/>
    <x v="3"/>
    <s v="MARZO A DIC"/>
  </r>
  <r>
    <x v="15"/>
    <x v="32"/>
    <n v="5000000"/>
    <n v="14403230002"/>
    <x v="3"/>
    <s v="NOVIEMBRE"/>
  </r>
  <r>
    <x v="16"/>
    <x v="33"/>
    <n v="3600000"/>
    <n v="14403230002"/>
    <x v="3"/>
    <s v="ABRIL"/>
  </r>
  <r>
    <x v="0"/>
    <x v="34"/>
    <n v="6000000"/>
    <n v="14403230002"/>
    <x v="3"/>
    <s v="ABRIL"/>
  </r>
  <r>
    <x v="5"/>
    <x v="35"/>
    <n v="7000000"/>
    <n v="14403230002"/>
    <x v="3"/>
    <s v="MARZO  "/>
  </r>
  <r>
    <x v="17"/>
    <x v="36"/>
    <n v="13000000"/>
    <n v="14403230002"/>
    <x v="3"/>
    <s v="MARZO A DIC"/>
  </r>
  <r>
    <x v="0"/>
    <x v="37"/>
    <n v="1935631"/>
    <n v="14503010001"/>
    <x v="4"/>
    <s v="ENERO"/>
  </r>
  <r>
    <x v="7"/>
    <x v="38"/>
    <n v="500000"/>
    <n v="14503010001"/>
    <x v="4"/>
    <s v="ENERO"/>
  </r>
  <r>
    <x v="3"/>
    <x v="39"/>
    <n v="367999"/>
    <n v="14503010002"/>
    <x v="5"/>
    <s v="ENERO"/>
  </r>
  <r>
    <x v="17"/>
    <x v="36"/>
    <n v="1400000"/>
    <n v="14503010003"/>
    <x v="6"/>
    <s v="ENERO"/>
  </r>
  <r>
    <x v="12"/>
    <x v="29"/>
    <n v="1200000"/>
    <n v="14503010004"/>
    <x v="6"/>
    <s v="MARZO A DIC"/>
  </r>
  <r>
    <x v="18"/>
    <x v="40"/>
    <n v="232399.87"/>
    <n v="14503010003"/>
    <x v="6"/>
    <s v="MARZO A DIC"/>
  </r>
  <r>
    <x v="18"/>
    <x v="40"/>
    <n v="200000"/>
    <n v="148050400"/>
    <x v="7"/>
    <s v="DICIEMBRE"/>
  </r>
  <r>
    <x v="0"/>
    <x v="41"/>
    <n v="300000"/>
    <n v="148050400"/>
    <x v="7"/>
    <s v="DICIEMB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5" indent="0" outline="1" outlineData="1" multipleFieldFilters="0">
  <location ref="A3:B12" firstHeaderRow="1" firstDataRow="1" firstDataCol="1"/>
  <pivotFields count="6">
    <pivotField showAll="0"/>
    <pivotField showAll="0"/>
    <pivotField showAll="0"/>
    <pivotField dataField="1" showAll="0"/>
    <pivotField numFmtId="167" showAll="0" defaultSubtotal="0"/>
    <pivotField axis="axisRow" showAll="0">
      <items count="9">
        <item x="2"/>
        <item x="1"/>
        <item x="0"/>
        <item x="6"/>
        <item x="5"/>
        <item x="4"/>
        <item x="7"/>
        <item x="3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VALOR" fld="3" baseField="5" baseItem="0"/>
  </dataFields>
  <formats count="8">
    <format dxfId="40">
      <pivotArea collapsedLevelsAreSubtotals="1" fieldPosition="0">
        <references count="1">
          <reference field="5" count="0"/>
        </references>
      </pivotArea>
    </format>
    <format dxfId="39">
      <pivotArea grandRow="1" outline="0" collapsedLevelsAreSubtotals="1" fieldPosition="0"/>
    </format>
    <format dxfId="20">
      <pivotArea collapsedLevelsAreSubtotals="1" fieldPosition="0">
        <references count="1">
          <reference field="5" count="0"/>
        </references>
      </pivotArea>
    </format>
    <format dxfId="19">
      <pivotArea field="5" type="button" dataOnly="0" labelOnly="1" outline="0" axis="axisRow" fieldPosition="0"/>
    </format>
    <format dxfId="18">
      <pivotArea dataOnly="0" labelOnly="1" fieldPosition="0">
        <references count="1">
          <reference field="5" count="0"/>
        </references>
      </pivotArea>
    </format>
    <format dxfId="17">
      <pivotArea dataOnly="0" labelOnly="1" outline="0" axis="axisValues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4" firstHeaderRow="1" firstDataRow="1" firstDataCol="1"/>
  <pivotFields count="6">
    <pivotField showAll="0"/>
    <pivotField axis="axisRow" showAll="0">
      <items count="23">
        <item x="8"/>
        <item m="1" x="21"/>
        <item m="1" x="20"/>
        <item x="6"/>
        <item x="10"/>
        <item x="11"/>
        <item x="19"/>
        <item x="4"/>
        <item x="0"/>
        <item x="7"/>
        <item x="9"/>
        <item x="17"/>
        <item x="5"/>
        <item x="1"/>
        <item x="3"/>
        <item x="2"/>
        <item x="18"/>
        <item x="12"/>
        <item x="13"/>
        <item x="14"/>
        <item x="15"/>
        <item x="16"/>
        <item t="default"/>
      </items>
    </pivotField>
    <pivotField showAll="0"/>
    <pivotField dataField="1" showAll="0"/>
    <pivotField numFmtId="167" showAll="0"/>
    <pivotField showAll="0"/>
  </pivotFields>
  <rowFields count="1">
    <field x="1"/>
  </rowFields>
  <rowItems count="21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a de VALOR" fld="3" baseField="0" baseItem="0" numFmtId="165"/>
  </dataFields>
  <formats count="6">
    <format dxfId="38">
      <pivotArea outline="0" collapsedLevelsAreSubtotals="1" fieldPosition="0"/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RUBROS  " colHeaderCaption="VALORES">
  <location ref="A3:J25" firstHeaderRow="1" firstDataRow="2" firstDataCol="1"/>
  <pivotFields count="6">
    <pivotField showAll="0"/>
    <pivotField axis="axisRow" showAll="0">
      <items count="23">
        <item x="8"/>
        <item m="1" x="21"/>
        <item x="18"/>
        <item m="1" x="20"/>
        <item x="6"/>
        <item x="10"/>
        <item x="11"/>
        <item x="19"/>
        <item x="4"/>
        <item x="0"/>
        <item x="7"/>
        <item x="9"/>
        <item x="17"/>
        <item x="5"/>
        <item x="1"/>
        <item x="3"/>
        <item x="2"/>
        <item x="12"/>
        <item x="13"/>
        <item x="14"/>
        <item x="15"/>
        <item x="16"/>
        <item t="default"/>
      </items>
    </pivotField>
    <pivotField showAll="0"/>
    <pivotField dataField="1" showAll="0"/>
    <pivotField numFmtId="167" showAll="0"/>
    <pivotField axis="axisCol" showAll="0">
      <items count="9">
        <item x="2"/>
        <item x="1"/>
        <item x="0"/>
        <item x="6"/>
        <item x="5"/>
        <item x="4"/>
        <item x="7"/>
        <item x="3"/>
        <item t="default"/>
      </items>
    </pivotField>
  </pivotFields>
  <rowFields count="1">
    <field x="1"/>
  </rowFields>
  <rowItems count="21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RUBROS APROBADOS" fld="3" baseField="0" baseItem="0" numFmtId="165"/>
  </dataFields>
  <formats count="7">
    <format dxfId="37">
      <pivotArea outline="0" collapsedLevelsAreSubtotals="1" fieldPosition="0"/>
    </format>
    <format dxfId="36">
      <pivotArea dataOnly="0" labelOnly="1" fieldPosition="0">
        <references count="1">
          <reference field="5" count="1">
            <x v="1"/>
          </reference>
        </references>
      </pivotArea>
    </format>
    <format dxfId="35">
      <pivotArea dataOnly="0" labelOnly="1" fieldPosition="0">
        <references count="1">
          <reference field="5" count="6">
            <x v="2"/>
            <x v="3"/>
            <x v="4"/>
            <x v="5"/>
            <x v="6"/>
            <x v="7"/>
          </reference>
        </references>
      </pivotArea>
    </format>
    <format dxfId="34">
      <pivotArea dataOnly="0" labelOnly="1" grandCol="1" outline="0" fieldPosition="0"/>
    </format>
    <format dxfId="33">
      <pivotArea outline="0" collapsedLevelsAreSubtotals="1" fieldPosition="0"/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M25" firstHeaderRow="1" firstDataRow="2" firstDataCol="1"/>
  <pivotFields count="6">
    <pivotField axis="axisRow" showAll="0">
      <items count="21">
        <item x="8"/>
        <item x="18"/>
        <item x="6"/>
        <item x="10"/>
        <item x="11"/>
        <item x="19"/>
        <item x="4"/>
        <item x="0"/>
        <item x="7"/>
        <item x="9"/>
        <item x="17"/>
        <item x="5"/>
        <item x="1"/>
        <item x="3"/>
        <item x="2"/>
        <item x="12"/>
        <item x="13"/>
        <item x="14"/>
        <item x="15"/>
        <item x="16"/>
        <item t="default"/>
      </items>
    </pivotField>
    <pivotField showAll="0"/>
    <pivotField dataField="1" showAll="0"/>
    <pivotField numFmtId="167" showAll="0"/>
    <pivotField showAll="0"/>
    <pivotField axis="axisCol" showAll="0">
      <items count="13">
        <item x="10"/>
        <item x="2"/>
        <item x="6"/>
        <item x="3"/>
        <item x="5"/>
        <item x="4"/>
        <item x="7"/>
        <item x="0"/>
        <item x="1"/>
        <item m="1" x="11"/>
        <item x="8"/>
        <item x="9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5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 t="grand">
      <x/>
    </i>
  </colItems>
  <dataFields count="1">
    <dataField name="Suma de VALOR" fld="2" baseField="0" baseItem="0" numFmtId="165"/>
  </dataFields>
  <formats count="1"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 dinámica4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DETALLE RUBROS">
  <location ref="A3:B110" firstHeaderRow="1" firstDataRow="1" firstDataCol="1"/>
  <pivotFields count="6">
    <pivotField axis="axisRow" showAll="0">
      <items count="21">
        <item x="8"/>
        <item m="1" x="19"/>
        <item x="6"/>
        <item x="10"/>
        <item x="11"/>
        <item x="18"/>
        <item x="4"/>
        <item x="0"/>
        <item x="7"/>
        <item x="9"/>
        <item x="17"/>
        <item x="5"/>
        <item x="1"/>
        <item x="3"/>
        <item x="2"/>
        <item x="12"/>
        <item x="13"/>
        <item x="14"/>
        <item x="15"/>
        <item x="16"/>
        <item t="default"/>
      </items>
    </pivotField>
    <pivotField axis="axisRow" showAll="0">
      <items count="49">
        <item x="5"/>
        <item x="26"/>
        <item x="24"/>
        <item x="16"/>
        <item x="36"/>
        <item x="13"/>
        <item x="2"/>
        <item x="17"/>
        <item x="15"/>
        <item x="18"/>
        <item x="7"/>
        <item x="40"/>
        <item x="12"/>
        <item x="14"/>
        <item x="27"/>
        <item x="25"/>
        <item m="1" x="47"/>
        <item m="1" x="46"/>
        <item x="0"/>
        <item x="9"/>
        <item x="8"/>
        <item x="28"/>
        <item m="1" x="45"/>
        <item m="1" x="42"/>
        <item x="11"/>
        <item x="23"/>
        <item x="31"/>
        <item x="6"/>
        <item x="33"/>
        <item x="21"/>
        <item x="19"/>
        <item x="22"/>
        <item x="20"/>
        <item x="10"/>
        <item x="35"/>
        <item x="30"/>
        <item m="1" x="44"/>
        <item m="1" x="43"/>
        <item x="39"/>
        <item x="4"/>
        <item x="1"/>
        <item x="3"/>
        <item x="29"/>
        <item x="32"/>
        <item x="34"/>
        <item x="37"/>
        <item x="38"/>
        <item x="41"/>
        <item t="default"/>
      </items>
    </pivotField>
    <pivotField dataField="1" showAll="0"/>
    <pivotField numFmtId="167" showAll="0"/>
    <pivotField axis="axisRow" showAll="0">
      <items count="9">
        <item x="2"/>
        <item x="1"/>
        <item x="0"/>
        <item x="6"/>
        <item x="5"/>
        <item x="4"/>
        <item x="7"/>
        <item x="3"/>
        <item t="default"/>
      </items>
    </pivotField>
    <pivotField showAll="0"/>
  </pivotFields>
  <rowFields count="3">
    <field x="0"/>
    <field x="1"/>
    <field x="4"/>
  </rowFields>
  <rowItems count="107">
    <i>
      <x/>
    </i>
    <i r="1">
      <x v="3"/>
    </i>
    <i r="2">
      <x/>
    </i>
    <i r="1">
      <x v="5"/>
    </i>
    <i r="2">
      <x/>
    </i>
    <i r="1">
      <x v="7"/>
    </i>
    <i r="2">
      <x/>
    </i>
    <i r="1">
      <x v="8"/>
    </i>
    <i r="2">
      <x/>
    </i>
    <i r="1">
      <x v="9"/>
    </i>
    <i r="2">
      <x/>
    </i>
    <i r="1">
      <x v="13"/>
    </i>
    <i r="2">
      <x/>
    </i>
    <i r="1">
      <x v="29"/>
    </i>
    <i r="2">
      <x/>
    </i>
    <i r="1">
      <x v="30"/>
    </i>
    <i r="2">
      <x/>
    </i>
    <i r="1">
      <x v="31"/>
    </i>
    <i r="2">
      <x/>
    </i>
    <i r="1">
      <x v="32"/>
    </i>
    <i r="2">
      <x/>
    </i>
    <i>
      <x v="2"/>
    </i>
    <i r="1">
      <x v="10"/>
    </i>
    <i r="2">
      <x/>
    </i>
    <i>
      <x v="3"/>
    </i>
    <i r="1">
      <x v="1"/>
    </i>
    <i r="2">
      <x/>
    </i>
    <i r="1">
      <x v="2"/>
    </i>
    <i r="2">
      <x/>
    </i>
    <i>
      <x v="4"/>
    </i>
    <i r="1">
      <x v="14"/>
    </i>
    <i r="2">
      <x/>
    </i>
    <i r="1">
      <x v="21"/>
    </i>
    <i r="2">
      <x/>
    </i>
    <i>
      <x v="5"/>
    </i>
    <i r="1">
      <x v="11"/>
    </i>
    <i r="2">
      <x v="3"/>
    </i>
    <i r="2">
      <x v="6"/>
    </i>
    <i>
      <x v="6"/>
    </i>
    <i r="1">
      <x/>
    </i>
    <i r="2">
      <x/>
    </i>
    <i>
      <x v="7"/>
    </i>
    <i r="1">
      <x v="18"/>
    </i>
    <i r="2">
      <x v="2"/>
    </i>
    <i r="1">
      <x v="19"/>
    </i>
    <i r="2">
      <x/>
    </i>
    <i r="1">
      <x v="20"/>
    </i>
    <i r="2">
      <x/>
    </i>
    <i r="1">
      <x v="33"/>
    </i>
    <i r="2">
      <x/>
    </i>
    <i r="1">
      <x v="40"/>
    </i>
    <i r="2">
      <x v="1"/>
    </i>
    <i r="1">
      <x v="44"/>
    </i>
    <i r="2">
      <x v="7"/>
    </i>
    <i r="1">
      <x v="45"/>
    </i>
    <i r="2">
      <x v="5"/>
    </i>
    <i r="1">
      <x v="47"/>
    </i>
    <i r="2">
      <x v="6"/>
    </i>
    <i>
      <x v="8"/>
    </i>
    <i r="1">
      <x v="12"/>
    </i>
    <i r="2">
      <x/>
    </i>
    <i r="1">
      <x v="15"/>
    </i>
    <i r="2">
      <x/>
    </i>
    <i r="1">
      <x v="24"/>
    </i>
    <i r="2">
      <x/>
    </i>
    <i r="1">
      <x v="46"/>
    </i>
    <i r="2">
      <x v="5"/>
    </i>
    <i>
      <x v="9"/>
    </i>
    <i r="1">
      <x v="25"/>
    </i>
    <i r="2">
      <x/>
    </i>
    <i>
      <x v="10"/>
    </i>
    <i r="1">
      <x v="4"/>
    </i>
    <i r="2">
      <x v="3"/>
    </i>
    <i r="2">
      <x v="7"/>
    </i>
    <i>
      <x v="11"/>
    </i>
    <i r="1">
      <x v="27"/>
    </i>
    <i r="2">
      <x/>
    </i>
    <i r="1">
      <x v="34"/>
    </i>
    <i r="2">
      <x v="7"/>
    </i>
    <i>
      <x v="12"/>
    </i>
    <i r="1">
      <x v="6"/>
    </i>
    <i r="2">
      <x/>
    </i>
    <i>
      <x v="13"/>
    </i>
    <i r="1">
      <x v="38"/>
    </i>
    <i r="2">
      <x v="4"/>
    </i>
    <i r="1">
      <x v="39"/>
    </i>
    <i r="2">
      <x/>
    </i>
    <i>
      <x v="14"/>
    </i>
    <i r="1">
      <x v="41"/>
    </i>
    <i r="2">
      <x/>
    </i>
    <i>
      <x v="15"/>
    </i>
    <i r="1">
      <x v="42"/>
    </i>
    <i r="2">
      <x v="3"/>
    </i>
    <i r="2">
      <x v="7"/>
    </i>
    <i>
      <x v="16"/>
    </i>
    <i r="1">
      <x v="35"/>
    </i>
    <i r="2">
      <x v="7"/>
    </i>
    <i>
      <x v="17"/>
    </i>
    <i r="1">
      <x v="26"/>
    </i>
    <i r="2">
      <x v="7"/>
    </i>
    <i>
      <x v="18"/>
    </i>
    <i r="1">
      <x v="43"/>
    </i>
    <i r="2">
      <x v="7"/>
    </i>
    <i>
      <x v="19"/>
    </i>
    <i r="1">
      <x v="28"/>
    </i>
    <i r="2">
      <x v="7"/>
    </i>
    <i t="grand">
      <x/>
    </i>
  </rowItems>
  <colItems count="1">
    <i/>
  </colItems>
  <dataFields count="1">
    <dataField name="VALORES APROBADOS" fld="2" baseField="0" baseItem="0" numFmtId="165"/>
  </dataFields>
  <formats count="4">
    <format dxfId="29">
      <pivotArea outline="0" collapsedLevelsAreSubtotals="1" fieldPosition="0"/>
    </format>
    <format dxfId="28">
      <pivotArea dataOnly="0" labelOnly="1" outline="0" axis="axisValues" fieldPosition="0"/>
    </format>
    <format dxfId="27">
      <pivotArea dataOnly="0" labelOnly="1" outline="0" axis="axisValues" fieldPosition="0"/>
    </format>
    <format dxfId="26">
      <pivotArea field="0" type="button" dataOnly="0" labelOnly="1" outline="0" axis="axisRow" fieldPosition="0"/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3:F49" totalsRowCount="1" headerRowDxfId="25" dataDxfId="23" headerRowBorderDxfId="24" tableBorderDxfId="22" totalsRowBorderDxfId="21">
  <autoFilter ref="B3:F48" xr:uid="{00000000-0009-0000-0100-000001000000}"/>
  <tableColumns count="5">
    <tableColumn id="1" xr3:uid="{00000000-0010-0000-0000-000001000000}" name="DETALLE" dataDxfId="9" totalsRowDxfId="4"/>
    <tableColumn id="2" xr3:uid="{00000000-0010-0000-0000-000002000000}" name="VALOR" totalsRowFunction="sum" dataDxfId="8" totalsRowDxfId="3" dataCellStyle="Millares"/>
    <tableColumn id="9" xr3:uid="{00000000-0010-0000-0000-000009000000}" name="CODIGO FUENTE" dataDxfId="7" totalsRowDxfId="2" dataCellStyle="Millares"/>
    <tableColumn id="4" xr3:uid="{00000000-0010-0000-0000-000004000000}" name="FUENTE" dataDxfId="6" totalsRowDxfId="1"/>
    <tableColumn id="3" xr3:uid="{00000000-0010-0000-0000-000003000000}" name="MES" dataDxfId="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"/>
  <sheetViews>
    <sheetView tabSelected="1" zoomScale="110" zoomScaleNormal="110" workbookViewId="0">
      <selection activeCell="I67" sqref="I67"/>
    </sheetView>
  </sheetViews>
  <sheetFormatPr baseColWidth="10" defaultRowHeight="15" x14ac:dyDescent="0.25"/>
  <cols>
    <col min="1" max="1" width="54.7109375" customWidth="1"/>
    <col min="2" max="2" width="15.140625" bestFit="1" customWidth="1"/>
    <col min="3" max="3" width="15.140625" style="1" bestFit="1" customWidth="1"/>
    <col min="4" max="4" width="24.85546875" style="1" bestFit="1" customWidth="1"/>
  </cols>
  <sheetData>
    <row r="1" spans="1:5" ht="15.75" thickBot="1" x14ac:dyDescent="0.3">
      <c r="A1" s="79" t="s">
        <v>33</v>
      </c>
      <c r="B1" s="79"/>
      <c r="C1" s="79"/>
      <c r="D1" s="79"/>
    </row>
    <row r="2" spans="1:5" x14ac:dyDescent="0.25">
      <c r="A2" s="76" t="s">
        <v>51</v>
      </c>
      <c r="B2" s="77"/>
      <c r="C2" s="77"/>
      <c r="D2" s="78"/>
    </row>
    <row r="3" spans="1:5" ht="30" x14ac:dyDescent="0.25">
      <c r="A3" s="13" t="s">
        <v>20</v>
      </c>
      <c r="B3" s="24" t="s">
        <v>29</v>
      </c>
      <c r="C3" s="24" t="s">
        <v>21</v>
      </c>
      <c r="D3" s="14" t="s">
        <v>22</v>
      </c>
    </row>
    <row r="4" spans="1:5" s="1" customFormat="1" x14ac:dyDescent="0.25">
      <c r="A4" s="15" t="s">
        <v>0</v>
      </c>
      <c r="B4" s="26">
        <v>800000</v>
      </c>
      <c r="C4" s="25">
        <v>800000</v>
      </c>
      <c r="D4" s="16"/>
    </row>
    <row r="5" spans="1:5" s="1" customFormat="1" x14ac:dyDescent="0.25">
      <c r="A5" s="17" t="s">
        <v>19</v>
      </c>
      <c r="B5" s="7"/>
      <c r="C5" s="8">
        <v>800000</v>
      </c>
      <c r="D5" s="18" t="s">
        <v>23</v>
      </c>
    </row>
    <row r="6" spans="1:5" s="1" customFormat="1" x14ac:dyDescent="0.25">
      <c r="A6" s="15" t="s">
        <v>34</v>
      </c>
      <c r="B6" s="26">
        <v>1100000</v>
      </c>
      <c r="C6" s="25">
        <f>+C7</f>
        <v>1100000</v>
      </c>
      <c r="D6" s="23"/>
    </row>
    <row r="7" spans="1:5" s="1" customFormat="1" x14ac:dyDescent="0.25">
      <c r="A7" s="17" t="s">
        <v>23</v>
      </c>
      <c r="B7" s="7"/>
      <c r="C7" s="8">
        <v>1100000</v>
      </c>
      <c r="D7" s="18" t="s">
        <v>23</v>
      </c>
    </row>
    <row r="8" spans="1:5" s="1" customFormat="1" x14ac:dyDescent="0.25">
      <c r="A8" s="15" t="s">
        <v>32</v>
      </c>
      <c r="B8" s="26">
        <v>92000000</v>
      </c>
      <c r="C8" s="25">
        <f>SUM(C9:C38)</f>
        <v>92000000</v>
      </c>
      <c r="D8" s="16"/>
      <c r="E8" s="1">
        <f>+B8-C8</f>
        <v>0</v>
      </c>
    </row>
    <row r="9" spans="1:5" s="1" customFormat="1" x14ac:dyDescent="0.25">
      <c r="A9" s="19" t="s">
        <v>11</v>
      </c>
      <c r="B9" s="9"/>
      <c r="C9" s="8">
        <f>12000000+820000</f>
        <v>12820000</v>
      </c>
      <c r="D9" s="18" t="s">
        <v>8</v>
      </c>
    </row>
    <row r="10" spans="1:5" s="1" customFormat="1" x14ac:dyDescent="0.25">
      <c r="A10" s="19" t="s">
        <v>35</v>
      </c>
      <c r="B10" s="9"/>
      <c r="C10" s="8">
        <f>1300000*12</f>
        <v>15600000</v>
      </c>
      <c r="D10" s="6" t="s">
        <v>1</v>
      </c>
    </row>
    <row r="11" spans="1:5" s="1" customFormat="1" x14ac:dyDescent="0.25">
      <c r="A11" s="17"/>
      <c r="B11" s="7"/>
      <c r="C11" s="55"/>
      <c r="D11" s="6"/>
    </row>
    <row r="12" spans="1:5" s="1" customFormat="1" x14ac:dyDescent="0.25">
      <c r="A12" s="19" t="s">
        <v>12</v>
      </c>
      <c r="B12" s="9"/>
      <c r="C12" s="55">
        <f>70000*9</f>
        <v>630000</v>
      </c>
      <c r="D12" s="6" t="s">
        <v>24</v>
      </c>
    </row>
    <row r="13" spans="1:5" s="1" customFormat="1" x14ac:dyDescent="0.25">
      <c r="A13" s="17" t="s">
        <v>83</v>
      </c>
      <c r="B13" s="9"/>
      <c r="C13" s="55">
        <v>1000000</v>
      </c>
      <c r="D13" s="6" t="s">
        <v>43</v>
      </c>
    </row>
    <row r="14" spans="1:5" s="1" customFormat="1" x14ac:dyDescent="0.25">
      <c r="A14" s="19" t="s">
        <v>13</v>
      </c>
      <c r="B14" s="9"/>
      <c r="C14" s="55">
        <v>1800000</v>
      </c>
      <c r="D14" s="6" t="s">
        <v>25</v>
      </c>
    </row>
    <row r="15" spans="1:5" s="1" customFormat="1" x14ac:dyDescent="0.25">
      <c r="A15" s="19" t="s">
        <v>2</v>
      </c>
      <c r="B15" s="9"/>
      <c r="C15" s="55">
        <v>2000000</v>
      </c>
      <c r="D15" s="6" t="s">
        <v>26</v>
      </c>
    </row>
    <row r="16" spans="1:5" s="1" customFormat="1" ht="30" x14ac:dyDescent="0.25">
      <c r="A16" s="20" t="s">
        <v>89</v>
      </c>
      <c r="B16" s="10"/>
      <c r="C16" s="56">
        <v>6000000</v>
      </c>
      <c r="D16" s="6" t="s">
        <v>23</v>
      </c>
    </row>
    <row r="17" spans="1:4" s="1" customFormat="1" x14ac:dyDescent="0.25">
      <c r="A17" s="20" t="s">
        <v>88</v>
      </c>
      <c r="B17" s="10"/>
      <c r="C17" s="55">
        <v>3000000</v>
      </c>
      <c r="D17" s="6" t="s">
        <v>23</v>
      </c>
    </row>
    <row r="18" spans="1:4" s="1" customFormat="1" x14ac:dyDescent="0.25">
      <c r="A18" s="20" t="s">
        <v>45</v>
      </c>
      <c r="B18" s="10"/>
      <c r="C18" s="56">
        <v>1000000</v>
      </c>
      <c r="D18" s="85" t="s">
        <v>23</v>
      </c>
    </row>
    <row r="19" spans="1:4" s="1" customFormat="1" ht="30" x14ac:dyDescent="0.25">
      <c r="A19" s="20" t="s">
        <v>14</v>
      </c>
      <c r="B19" s="10"/>
      <c r="C19" s="55">
        <v>5000000</v>
      </c>
      <c r="D19" s="8" t="s">
        <v>58</v>
      </c>
    </row>
    <row r="20" spans="1:4" s="1" customFormat="1" x14ac:dyDescent="0.25">
      <c r="A20" s="20" t="s">
        <v>53</v>
      </c>
      <c r="B20" s="10"/>
      <c r="C20" s="85">
        <v>2000000</v>
      </c>
      <c r="D20" s="8" t="s">
        <v>58</v>
      </c>
    </row>
    <row r="21" spans="1:4" s="1" customFormat="1" x14ac:dyDescent="0.25">
      <c r="A21" s="21" t="s">
        <v>3</v>
      </c>
      <c r="B21" s="11"/>
      <c r="C21" s="55"/>
      <c r="D21" s="8"/>
    </row>
    <row r="22" spans="1:4" s="1" customFormat="1" x14ac:dyDescent="0.25">
      <c r="A22" s="19" t="s">
        <v>59</v>
      </c>
      <c r="B22" s="9"/>
      <c r="C22" s="55"/>
      <c r="D22" s="8" t="s">
        <v>3</v>
      </c>
    </row>
    <row r="23" spans="1:4" s="1" customFormat="1" x14ac:dyDescent="0.25">
      <c r="A23" s="19" t="s">
        <v>4</v>
      </c>
      <c r="B23" s="9"/>
      <c r="C23" s="55">
        <v>7500000</v>
      </c>
      <c r="D23" s="8" t="s">
        <v>3</v>
      </c>
    </row>
    <row r="24" spans="1:4" s="1" customFormat="1" x14ac:dyDescent="0.25">
      <c r="A24" s="19" t="s">
        <v>5</v>
      </c>
      <c r="B24" s="9"/>
      <c r="C24" s="55">
        <v>1500000</v>
      </c>
      <c r="D24" s="8" t="s">
        <v>3</v>
      </c>
    </row>
    <row r="25" spans="1:4" s="1" customFormat="1" x14ac:dyDescent="0.25">
      <c r="A25" s="19" t="s">
        <v>44</v>
      </c>
      <c r="B25" s="9"/>
      <c r="C25" s="55">
        <v>1500000</v>
      </c>
      <c r="D25" s="8" t="s">
        <v>3</v>
      </c>
    </row>
    <row r="26" spans="1:4" s="1" customFormat="1" x14ac:dyDescent="0.25">
      <c r="A26" s="19" t="s">
        <v>60</v>
      </c>
      <c r="B26" s="9"/>
      <c r="C26" s="55">
        <v>1000000</v>
      </c>
      <c r="D26" s="8" t="s">
        <v>3</v>
      </c>
    </row>
    <row r="27" spans="1:4" s="1" customFormat="1" x14ac:dyDescent="0.25">
      <c r="A27" s="27" t="s">
        <v>6</v>
      </c>
      <c r="B27" s="9"/>
      <c r="C27" s="55">
        <v>3000000</v>
      </c>
      <c r="D27" s="8" t="s">
        <v>3</v>
      </c>
    </row>
    <row r="28" spans="1:4" s="1" customFormat="1" x14ac:dyDescent="0.25">
      <c r="A28" s="19" t="s">
        <v>7</v>
      </c>
      <c r="B28" s="9"/>
      <c r="C28" s="55">
        <v>1500000</v>
      </c>
      <c r="D28" s="8" t="s">
        <v>3</v>
      </c>
    </row>
    <row r="29" spans="1:4" s="1" customFormat="1" x14ac:dyDescent="0.25">
      <c r="A29" s="19" t="s">
        <v>52</v>
      </c>
      <c r="B29" s="9"/>
      <c r="C29" s="55">
        <v>4000000</v>
      </c>
      <c r="D29" s="8" t="s">
        <v>3</v>
      </c>
    </row>
    <row r="30" spans="1:4" s="1" customFormat="1" x14ac:dyDescent="0.25">
      <c r="A30" s="19" t="s">
        <v>54</v>
      </c>
      <c r="B30" s="9"/>
      <c r="C30" s="55">
        <v>2000000</v>
      </c>
      <c r="D30" s="8" t="s">
        <v>3</v>
      </c>
    </row>
    <row r="31" spans="1:4" s="1" customFormat="1" x14ac:dyDescent="0.25">
      <c r="A31" s="19" t="s">
        <v>56</v>
      </c>
      <c r="B31" s="9"/>
      <c r="C31" s="55">
        <v>1500000</v>
      </c>
      <c r="D31" s="8" t="s">
        <v>3</v>
      </c>
    </row>
    <row r="32" spans="1:4" s="1" customFormat="1" x14ac:dyDescent="0.25">
      <c r="A32" s="19" t="s">
        <v>64</v>
      </c>
      <c r="B32" s="9"/>
      <c r="C32" s="55">
        <v>1000000</v>
      </c>
      <c r="D32" s="8" t="s">
        <v>3</v>
      </c>
    </row>
    <row r="33" spans="1:4" x14ac:dyDescent="0.25">
      <c r="A33" s="19" t="s">
        <v>65</v>
      </c>
      <c r="B33" s="9"/>
      <c r="C33" s="55">
        <v>5000000</v>
      </c>
      <c r="D33" s="8" t="s">
        <v>48</v>
      </c>
    </row>
    <row r="34" spans="1:4" x14ac:dyDescent="0.25">
      <c r="A34" s="19" t="s">
        <v>37</v>
      </c>
      <c r="B34" s="9"/>
      <c r="C34" s="55">
        <f>4300000/2</f>
        <v>2150000</v>
      </c>
      <c r="D34" s="8" t="s">
        <v>49</v>
      </c>
    </row>
    <row r="35" spans="1:4" x14ac:dyDescent="0.25">
      <c r="A35" s="28" t="s">
        <v>57</v>
      </c>
      <c r="B35" s="9"/>
      <c r="C35" s="55">
        <v>500000</v>
      </c>
      <c r="D35" s="8" t="s">
        <v>58</v>
      </c>
    </row>
    <row r="36" spans="1:4" x14ac:dyDescent="0.25">
      <c r="A36" s="19" t="s">
        <v>55</v>
      </c>
      <c r="B36" s="9"/>
      <c r="C36" s="55">
        <v>6000000</v>
      </c>
      <c r="D36" s="8" t="s">
        <v>49</v>
      </c>
    </row>
    <row r="37" spans="1:4" x14ac:dyDescent="0.25">
      <c r="A37" s="19" t="s">
        <v>84</v>
      </c>
      <c r="B37" s="9"/>
      <c r="C37" s="55">
        <v>2000000</v>
      </c>
      <c r="D37" s="8" t="s">
        <v>62</v>
      </c>
    </row>
    <row r="38" spans="1:4" x14ac:dyDescent="0.25">
      <c r="A38" s="19" t="s">
        <v>63</v>
      </c>
      <c r="B38" s="9"/>
      <c r="C38" s="8">
        <v>1000000</v>
      </c>
      <c r="D38" s="8" t="s">
        <v>62</v>
      </c>
    </row>
    <row r="39" spans="1:4" x14ac:dyDescent="0.25">
      <c r="A39" s="19"/>
      <c r="B39" s="9"/>
      <c r="C39" s="8"/>
      <c r="D39" s="8"/>
    </row>
    <row r="40" spans="1:4" x14ac:dyDescent="0.25">
      <c r="A40" s="19"/>
      <c r="B40" s="9"/>
      <c r="C40" s="8"/>
      <c r="D40" s="8"/>
    </row>
    <row r="41" spans="1:4" x14ac:dyDescent="0.25">
      <c r="A41" s="22" t="s">
        <v>31</v>
      </c>
      <c r="B41" s="12">
        <v>56600000</v>
      </c>
      <c r="C41" s="25">
        <f>SUM(C42:C49)</f>
        <v>56600000</v>
      </c>
      <c r="D41" s="56"/>
    </row>
    <row r="42" spans="1:4" x14ac:dyDescent="0.25">
      <c r="A42" s="19" t="s">
        <v>15</v>
      </c>
      <c r="B42" s="9"/>
      <c r="C42" s="8">
        <v>7000000</v>
      </c>
      <c r="D42" s="8" t="s">
        <v>27</v>
      </c>
    </row>
    <row r="43" spans="1:4" x14ac:dyDescent="0.25">
      <c r="A43" s="19" t="s">
        <v>87</v>
      </c>
      <c r="B43" s="9"/>
      <c r="C43" s="8">
        <v>3000000</v>
      </c>
      <c r="D43" s="8" t="s">
        <v>47</v>
      </c>
    </row>
    <row r="44" spans="1:4" x14ac:dyDescent="0.25">
      <c r="A44" s="19" t="s">
        <v>16</v>
      </c>
      <c r="B44" s="9"/>
      <c r="C44" s="8">
        <v>13000000</v>
      </c>
      <c r="D44" s="8" t="s">
        <v>1</v>
      </c>
    </row>
    <row r="45" spans="1:4" x14ac:dyDescent="0.25">
      <c r="A45" s="19" t="s">
        <v>17</v>
      </c>
      <c r="B45" s="9"/>
      <c r="C45" s="8">
        <v>5000000</v>
      </c>
      <c r="D45" s="8" t="s">
        <v>23</v>
      </c>
    </row>
    <row r="46" spans="1:4" x14ac:dyDescent="0.25">
      <c r="A46" s="19" t="s">
        <v>18</v>
      </c>
      <c r="B46" s="9"/>
      <c r="C46" s="8">
        <v>3600000</v>
      </c>
      <c r="D46" s="8" t="s">
        <v>28</v>
      </c>
    </row>
    <row r="47" spans="1:4" x14ac:dyDescent="0.25">
      <c r="A47" s="19" t="s">
        <v>23</v>
      </c>
      <c r="B47" s="9"/>
      <c r="C47" s="8">
        <v>6000000</v>
      </c>
      <c r="D47" s="8" t="s">
        <v>23</v>
      </c>
    </row>
    <row r="48" spans="1:4" x14ac:dyDescent="0.25">
      <c r="A48" s="19" t="s">
        <v>46</v>
      </c>
      <c r="B48" s="9"/>
      <c r="C48" s="8">
        <v>7000000</v>
      </c>
      <c r="D48" s="8" t="s">
        <v>28</v>
      </c>
    </row>
    <row r="49" spans="1:4" x14ac:dyDescent="0.25">
      <c r="A49" s="19" t="s">
        <v>42</v>
      </c>
      <c r="B49" s="9"/>
      <c r="C49" s="8">
        <f>1200000*10</f>
        <v>12000000</v>
      </c>
      <c r="D49" s="8" t="s">
        <v>47</v>
      </c>
    </row>
    <row r="50" spans="1:4" x14ac:dyDescent="0.25">
      <c r="A50" s="36" t="s">
        <v>36</v>
      </c>
      <c r="B50" s="37">
        <f>SUM(B51:B62)</f>
        <v>7136029.8700000001</v>
      </c>
      <c r="C50" s="37">
        <f>SUM(C51:C63)</f>
        <v>7136029.8700000001</v>
      </c>
      <c r="D50" s="37"/>
    </row>
    <row r="51" spans="1:4" x14ac:dyDescent="0.25">
      <c r="A51" s="57" t="s">
        <v>41</v>
      </c>
      <c r="B51" s="30">
        <v>2435631</v>
      </c>
      <c r="C51" s="8"/>
      <c r="D51" s="8"/>
    </row>
    <row r="52" spans="1:4" x14ac:dyDescent="0.25">
      <c r="A52" s="31" t="s">
        <v>66</v>
      </c>
      <c r="B52" s="9"/>
      <c r="C52" s="32">
        <f>2435631-500000</f>
        <v>1935631</v>
      </c>
      <c r="D52" s="8" t="s">
        <v>23</v>
      </c>
    </row>
    <row r="53" spans="1:4" x14ac:dyDescent="0.25">
      <c r="A53" s="31" t="s">
        <v>86</v>
      </c>
      <c r="B53" s="9"/>
      <c r="C53" s="32">
        <v>500000</v>
      </c>
      <c r="D53" s="8" t="s">
        <v>27</v>
      </c>
    </row>
    <row r="54" spans="1:4" x14ac:dyDescent="0.25">
      <c r="A54" s="58" t="s">
        <v>38</v>
      </c>
      <c r="B54" s="34">
        <v>367999</v>
      </c>
      <c r="C54" s="8"/>
      <c r="D54" s="8"/>
    </row>
    <row r="55" spans="1:4" x14ac:dyDescent="0.25">
      <c r="A55" s="33" t="s">
        <v>40</v>
      </c>
      <c r="B55" s="34"/>
      <c r="C55" s="34">
        <v>367999</v>
      </c>
      <c r="D55" s="8" t="s">
        <v>24</v>
      </c>
    </row>
    <row r="56" spans="1:4" x14ac:dyDescent="0.25">
      <c r="A56" s="59" t="s">
        <v>39</v>
      </c>
      <c r="B56" s="32">
        <v>3832399.87</v>
      </c>
      <c r="C56" s="8"/>
      <c r="D56" s="8"/>
    </row>
    <row r="57" spans="1:4" x14ac:dyDescent="0.25">
      <c r="A57" s="35" t="s">
        <v>42</v>
      </c>
      <c r="B57" s="9"/>
      <c r="C57" s="32">
        <v>2400000</v>
      </c>
      <c r="D57" s="8" t="s">
        <v>47</v>
      </c>
    </row>
    <row r="58" spans="1:4" x14ac:dyDescent="0.25">
      <c r="A58" s="31" t="s">
        <v>9</v>
      </c>
      <c r="B58" s="9"/>
      <c r="C58" s="32">
        <v>232399.87</v>
      </c>
      <c r="D58" s="8" t="s">
        <v>9</v>
      </c>
    </row>
    <row r="59" spans="1:4" x14ac:dyDescent="0.25">
      <c r="A59" s="31" t="s">
        <v>85</v>
      </c>
      <c r="B59" s="9"/>
      <c r="C59" s="32">
        <v>1200000</v>
      </c>
      <c r="D59" s="8" t="s">
        <v>27</v>
      </c>
    </row>
    <row r="60" spans="1:4" x14ac:dyDescent="0.25">
      <c r="A60" s="19"/>
      <c r="B60" s="9"/>
      <c r="C60" s="8"/>
      <c r="D60" s="8"/>
    </row>
    <row r="61" spans="1:4" x14ac:dyDescent="0.25">
      <c r="A61" s="38" t="s">
        <v>67</v>
      </c>
      <c r="B61" s="8">
        <v>500000</v>
      </c>
      <c r="C61" s="8"/>
      <c r="D61" s="8"/>
    </row>
    <row r="62" spans="1:4" x14ac:dyDescent="0.25">
      <c r="A62" s="38" t="s">
        <v>68</v>
      </c>
      <c r="B62" s="9"/>
      <c r="C62" s="32">
        <v>200000</v>
      </c>
      <c r="D62" s="8"/>
    </row>
    <row r="63" spans="1:4" x14ac:dyDescent="0.25">
      <c r="A63" s="38" t="s">
        <v>66</v>
      </c>
      <c r="B63" s="9"/>
      <c r="C63" s="32">
        <v>300000</v>
      </c>
      <c r="D63" s="8"/>
    </row>
    <row r="64" spans="1:4" x14ac:dyDescent="0.25">
      <c r="A64" s="89" t="s">
        <v>30</v>
      </c>
      <c r="B64" s="86">
        <f>+B50+B41+B8+B6+B4</f>
        <v>157636029.87</v>
      </c>
      <c r="C64" s="86">
        <f>+C50+C41+C8+C6+C4</f>
        <v>157636029.87</v>
      </c>
      <c r="D64" s="87"/>
    </row>
    <row r="65" spans="1:4" x14ac:dyDescent="0.25">
      <c r="A65" s="88"/>
    </row>
    <row r="66" spans="1:4" x14ac:dyDescent="0.25">
      <c r="A66" s="88"/>
    </row>
    <row r="67" spans="1:4" x14ac:dyDescent="0.25">
      <c r="A67" s="88"/>
      <c r="B67" s="29"/>
    </row>
    <row r="76" spans="1:4" s="1" customFormat="1" x14ac:dyDescent="0.25">
      <c r="D76" s="2"/>
    </row>
    <row r="77" spans="1:4" s="1" customFormat="1" x14ac:dyDescent="0.25">
      <c r="D77" s="2"/>
    </row>
    <row r="78" spans="1:4" s="1" customFormat="1" x14ac:dyDescent="0.25">
      <c r="D78" s="5"/>
    </row>
    <row r="79" spans="1:4" s="1" customFormat="1" x14ac:dyDescent="0.25"/>
    <row r="82" spans="1:4" s="1" customFormat="1" x14ac:dyDescent="0.25">
      <c r="A82" s="3"/>
      <c r="B82" s="3"/>
      <c r="C82" s="4"/>
      <c r="D82" s="5"/>
    </row>
    <row r="83" spans="1:4" s="1" customFormat="1" x14ac:dyDescent="0.25">
      <c r="A83"/>
      <c r="B83"/>
    </row>
    <row r="84" spans="1:4" s="1" customFormat="1" x14ac:dyDescent="0.25">
      <c r="A84"/>
      <c r="B84"/>
    </row>
    <row r="85" spans="1:4" s="1" customFormat="1" x14ac:dyDescent="0.25">
      <c r="A85"/>
      <c r="B85"/>
    </row>
    <row r="86" spans="1:4" s="1" customFormat="1" x14ac:dyDescent="0.25">
      <c r="A86"/>
      <c r="B86"/>
    </row>
    <row r="87" spans="1:4" s="1" customFormat="1" x14ac:dyDescent="0.25">
      <c r="A87"/>
      <c r="B87"/>
    </row>
    <row r="88" spans="1:4" s="1" customFormat="1" x14ac:dyDescent="0.25">
      <c r="A88"/>
      <c r="B88"/>
    </row>
    <row r="89" spans="1:4" s="1" customFormat="1" x14ac:dyDescent="0.25">
      <c r="A89"/>
      <c r="B89"/>
    </row>
  </sheetData>
  <mergeCells count="2">
    <mergeCell ref="A2:D2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2"/>
  <sheetViews>
    <sheetView zoomScaleNormal="100" workbookViewId="0">
      <selection activeCell="F16" sqref="F16"/>
    </sheetView>
  </sheetViews>
  <sheetFormatPr baseColWidth="10" defaultRowHeight="15" x14ac:dyDescent="0.25"/>
  <cols>
    <col min="1" max="1" width="40" customWidth="1"/>
    <col min="2" max="2" width="15" customWidth="1"/>
    <col min="3" max="3" width="10" customWidth="1"/>
    <col min="4" max="8" width="7" customWidth="1"/>
    <col min="9" max="23" width="8" customWidth="1"/>
    <col min="24" max="27" width="9" customWidth="1"/>
    <col min="28" max="28" width="11" customWidth="1"/>
    <col min="29" max="29" width="12.5703125" bestFit="1" customWidth="1"/>
  </cols>
  <sheetData>
    <row r="3" spans="1:2" x14ac:dyDescent="0.25">
      <c r="A3" s="90" t="s">
        <v>76</v>
      </c>
      <c r="B3" s="9" t="s">
        <v>78</v>
      </c>
    </row>
    <row r="4" spans="1:2" x14ac:dyDescent="0.25">
      <c r="A4" s="67" t="s">
        <v>70</v>
      </c>
      <c r="B4" s="91">
        <v>92000000</v>
      </c>
    </row>
    <row r="5" spans="1:2" x14ac:dyDescent="0.25">
      <c r="A5" s="67" t="s">
        <v>81</v>
      </c>
      <c r="B5" s="91">
        <v>1100000</v>
      </c>
    </row>
    <row r="6" spans="1:2" x14ac:dyDescent="0.25">
      <c r="A6" s="67" t="s">
        <v>80</v>
      </c>
      <c r="B6" s="91">
        <v>800000</v>
      </c>
    </row>
    <row r="7" spans="1:2" x14ac:dyDescent="0.25">
      <c r="A7" s="67" t="s">
        <v>79</v>
      </c>
      <c r="B7" s="91">
        <v>2832399.87</v>
      </c>
    </row>
    <row r="8" spans="1:2" x14ac:dyDescent="0.25">
      <c r="A8" s="67" t="s">
        <v>73</v>
      </c>
      <c r="B8" s="91">
        <v>367999</v>
      </c>
    </row>
    <row r="9" spans="1:2" x14ac:dyDescent="0.25">
      <c r="A9" s="67" t="s">
        <v>72</v>
      </c>
      <c r="B9" s="91">
        <v>2435631</v>
      </c>
    </row>
    <row r="10" spans="1:2" x14ac:dyDescent="0.25">
      <c r="A10" s="67" t="s">
        <v>74</v>
      </c>
      <c r="B10" s="91">
        <v>500000</v>
      </c>
    </row>
    <row r="11" spans="1:2" x14ac:dyDescent="0.25">
      <c r="A11" s="67" t="s">
        <v>71</v>
      </c>
      <c r="B11" s="91">
        <v>57600000</v>
      </c>
    </row>
    <row r="12" spans="1:2" x14ac:dyDescent="0.25">
      <c r="A12" s="67" t="s">
        <v>77</v>
      </c>
      <c r="B12" s="68">
        <v>157636029.87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4"/>
  <sheetViews>
    <sheetView workbookViewId="0">
      <selection activeCell="F17" sqref="F17"/>
    </sheetView>
  </sheetViews>
  <sheetFormatPr baseColWidth="10" defaultRowHeight="15" x14ac:dyDescent="0.25"/>
  <cols>
    <col min="1" max="1" width="41.85546875" bestFit="1" customWidth="1"/>
    <col min="2" max="2" width="15" bestFit="1" customWidth="1"/>
  </cols>
  <sheetData>
    <row r="3" spans="1:2" x14ac:dyDescent="0.25">
      <c r="A3" s="90" t="s">
        <v>76</v>
      </c>
      <c r="B3" s="9" t="s">
        <v>78</v>
      </c>
    </row>
    <row r="4" spans="1:2" x14ac:dyDescent="0.25">
      <c r="A4" s="67" t="s">
        <v>3</v>
      </c>
      <c r="B4" s="68">
        <v>24500000</v>
      </c>
    </row>
    <row r="5" spans="1:2" x14ac:dyDescent="0.25">
      <c r="A5" s="67" t="s">
        <v>26</v>
      </c>
      <c r="B5" s="68">
        <v>2000000</v>
      </c>
    </row>
    <row r="6" spans="1:2" x14ac:dyDescent="0.25">
      <c r="A6" s="67" t="s">
        <v>49</v>
      </c>
      <c r="B6" s="68">
        <v>8150000</v>
      </c>
    </row>
    <row r="7" spans="1:2" x14ac:dyDescent="0.25">
      <c r="A7" s="67" t="s">
        <v>62</v>
      </c>
      <c r="B7" s="68">
        <v>3000000</v>
      </c>
    </row>
    <row r="8" spans="1:2" x14ac:dyDescent="0.25">
      <c r="A8" s="67" t="s">
        <v>9</v>
      </c>
      <c r="B8" s="68">
        <v>432399.87</v>
      </c>
    </row>
    <row r="9" spans="1:2" x14ac:dyDescent="0.25">
      <c r="A9" s="67" t="s">
        <v>43</v>
      </c>
      <c r="B9" s="68">
        <v>1000000</v>
      </c>
    </row>
    <row r="10" spans="1:2" x14ac:dyDescent="0.25">
      <c r="A10" s="67" t="s">
        <v>23</v>
      </c>
      <c r="B10" s="68">
        <v>20135631</v>
      </c>
    </row>
    <row r="11" spans="1:2" x14ac:dyDescent="0.25">
      <c r="A11" s="67" t="s">
        <v>27</v>
      </c>
      <c r="B11" s="68">
        <v>8000000</v>
      </c>
    </row>
    <row r="12" spans="1:2" x14ac:dyDescent="0.25">
      <c r="A12" s="67" t="s">
        <v>48</v>
      </c>
      <c r="B12" s="68">
        <v>5000000</v>
      </c>
    </row>
    <row r="13" spans="1:2" x14ac:dyDescent="0.25">
      <c r="A13" s="67" t="s">
        <v>47</v>
      </c>
      <c r="B13" s="68">
        <v>14400000</v>
      </c>
    </row>
    <row r="14" spans="1:2" x14ac:dyDescent="0.25">
      <c r="A14" s="67" t="s">
        <v>25</v>
      </c>
      <c r="B14" s="68">
        <v>8800000</v>
      </c>
    </row>
    <row r="15" spans="1:2" x14ac:dyDescent="0.25">
      <c r="A15" s="67" t="s">
        <v>8</v>
      </c>
      <c r="B15" s="68">
        <v>12820000</v>
      </c>
    </row>
    <row r="16" spans="1:2" x14ac:dyDescent="0.25">
      <c r="A16" s="67" t="s">
        <v>24</v>
      </c>
      <c r="B16" s="68">
        <v>997999</v>
      </c>
    </row>
    <row r="17" spans="1:2" x14ac:dyDescent="0.25">
      <c r="A17" s="67" t="s">
        <v>1</v>
      </c>
      <c r="B17" s="68">
        <v>15600000</v>
      </c>
    </row>
    <row r="18" spans="1:2" x14ac:dyDescent="0.25">
      <c r="A18" s="67" t="s">
        <v>50</v>
      </c>
      <c r="B18" s="68">
        <v>1200000</v>
      </c>
    </row>
    <row r="19" spans="1:2" x14ac:dyDescent="0.25">
      <c r="A19" s="67" t="s">
        <v>112</v>
      </c>
      <c r="B19" s="68">
        <v>7000000</v>
      </c>
    </row>
    <row r="20" spans="1:2" x14ac:dyDescent="0.25">
      <c r="A20" s="67" t="s">
        <v>113</v>
      </c>
      <c r="B20" s="68">
        <v>13000000</v>
      </c>
    </row>
    <row r="21" spans="1:2" x14ac:dyDescent="0.25">
      <c r="A21" s="67" t="s">
        <v>114</v>
      </c>
      <c r="B21" s="68">
        <v>3000000</v>
      </c>
    </row>
    <row r="22" spans="1:2" x14ac:dyDescent="0.25">
      <c r="A22" s="67" t="s">
        <v>115</v>
      </c>
      <c r="B22" s="68">
        <v>5000000</v>
      </c>
    </row>
    <row r="23" spans="1:2" x14ac:dyDescent="0.25">
      <c r="A23" s="67" t="s">
        <v>116</v>
      </c>
      <c r="B23" s="68">
        <v>3600000</v>
      </c>
    </row>
    <row r="24" spans="1:2" x14ac:dyDescent="0.25">
      <c r="A24" s="67" t="s">
        <v>77</v>
      </c>
      <c r="B24" s="68">
        <v>157636029.87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N11" sqref="N11"/>
    </sheetView>
  </sheetViews>
  <sheetFormatPr baseColWidth="10" defaultRowHeight="15" x14ac:dyDescent="0.25"/>
  <cols>
    <col min="1" max="1" width="41.85546875" bestFit="1" customWidth="1"/>
    <col min="2" max="2" width="15.85546875" customWidth="1"/>
    <col min="3" max="3" width="14.28515625" customWidth="1"/>
    <col min="4" max="4" width="13.5703125" bestFit="1" customWidth="1"/>
    <col min="5" max="6" width="12.85546875" bestFit="1" customWidth="1"/>
    <col min="7" max="7" width="15.28515625" customWidth="1"/>
    <col min="8" max="8" width="14.7109375" bestFit="1" customWidth="1"/>
    <col min="9" max="9" width="11.7109375" bestFit="1" customWidth="1"/>
    <col min="10" max="10" width="12.5703125" bestFit="1" customWidth="1"/>
  </cols>
  <sheetData>
    <row r="1" spans="1:10" x14ac:dyDescent="0.25">
      <c r="A1" s="80" t="s">
        <v>107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x14ac:dyDescent="0.25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39" t="s">
        <v>118</v>
      </c>
      <c r="B3" s="39" t="s">
        <v>120</v>
      </c>
    </row>
    <row r="4" spans="1:10" ht="45" x14ac:dyDescent="0.25">
      <c r="A4" s="39" t="s">
        <v>119</v>
      </c>
      <c r="B4" t="s">
        <v>70</v>
      </c>
      <c r="C4" s="61" t="s">
        <v>81</v>
      </c>
      <c r="D4" s="61" t="s">
        <v>80</v>
      </c>
      <c r="E4" s="61" t="s">
        <v>79</v>
      </c>
      <c r="F4" s="61" t="s">
        <v>73</v>
      </c>
      <c r="G4" s="61" t="s">
        <v>72</v>
      </c>
      <c r="H4" s="61" t="s">
        <v>74</v>
      </c>
      <c r="I4" s="61" t="s">
        <v>71</v>
      </c>
      <c r="J4" s="61" t="s">
        <v>77</v>
      </c>
    </row>
    <row r="5" spans="1:10" x14ac:dyDescent="0.25">
      <c r="A5" s="67" t="s">
        <v>3</v>
      </c>
      <c r="B5" s="68">
        <v>24500000</v>
      </c>
      <c r="C5" s="68"/>
      <c r="D5" s="68"/>
      <c r="E5" s="68"/>
      <c r="F5" s="68"/>
      <c r="G5" s="68"/>
      <c r="H5" s="68"/>
      <c r="I5" s="68"/>
      <c r="J5" s="68">
        <v>24500000</v>
      </c>
    </row>
    <row r="6" spans="1:10" x14ac:dyDescent="0.25">
      <c r="A6" s="67" t="s">
        <v>50</v>
      </c>
      <c r="B6" s="68"/>
      <c r="C6" s="68"/>
      <c r="D6" s="68"/>
      <c r="E6" s="68">
        <v>1200000</v>
      </c>
      <c r="F6" s="68"/>
      <c r="G6" s="68"/>
      <c r="H6" s="68"/>
      <c r="I6" s="68"/>
      <c r="J6" s="68">
        <v>1200000</v>
      </c>
    </row>
    <row r="7" spans="1:10" x14ac:dyDescent="0.25">
      <c r="A7" s="67" t="s">
        <v>26</v>
      </c>
      <c r="B7" s="68">
        <v>2000000</v>
      </c>
      <c r="C7" s="68"/>
      <c r="D7" s="68"/>
      <c r="E7" s="68"/>
      <c r="F7" s="68"/>
      <c r="G7" s="68"/>
      <c r="H7" s="68"/>
      <c r="I7" s="68"/>
      <c r="J7" s="68">
        <v>2000000</v>
      </c>
    </row>
    <row r="8" spans="1:10" x14ac:dyDescent="0.25">
      <c r="A8" s="67" t="s">
        <v>49</v>
      </c>
      <c r="B8" s="68">
        <v>8150000</v>
      </c>
      <c r="C8" s="68"/>
      <c r="D8" s="68"/>
      <c r="E8" s="68"/>
      <c r="F8" s="68"/>
      <c r="G8" s="68"/>
      <c r="H8" s="68"/>
      <c r="I8" s="68"/>
      <c r="J8" s="68">
        <v>8150000</v>
      </c>
    </row>
    <row r="9" spans="1:10" x14ac:dyDescent="0.25">
      <c r="A9" s="67" t="s">
        <v>62</v>
      </c>
      <c r="B9" s="68">
        <v>3000000</v>
      </c>
      <c r="C9" s="68"/>
      <c r="D9" s="68"/>
      <c r="E9" s="68"/>
      <c r="F9" s="68"/>
      <c r="G9" s="68"/>
      <c r="H9" s="68"/>
      <c r="I9" s="68"/>
      <c r="J9" s="68">
        <v>3000000</v>
      </c>
    </row>
    <row r="10" spans="1:10" x14ac:dyDescent="0.25">
      <c r="A10" s="67" t="s">
        <v>9</v>
      </c>
      <c r="B10" s="68"/>
      <c r="C10" s="68"/>
      <c r="D10" s="68"/>
      <c r="E10" s="68">
        <v>232399.87</v>
      </c>
      <c r="F10" s="68"/>
      <c r="G10" s="68"/>
      <c r="H10" s="68">
        <v>200000</v>
      </c>
      <c r="I10" s="68"/>
      <c r="J10" s="68">
        <v>432399.87</v>
      </c>
    </row>
    <row r="11" spans="1:10" x14ac:dyDescent="0.25">
      <c r="A11" s="67" t="s">
        <v>43</v>
      </c>
      <c r="B11" s="68">
        <v>1000000</v>
      </c>
      <c r="C11" s="68"/>
      <c r="D11" s="68"/>
      <c r="E11" s="68"/>
      <c r="F11" s="68"/>
      <c r="G11" s="68"/>
      <c r="H11" s="68"/>
      <c r="I11" s="68"/>
      <c r="J11" s="68">
        <v>1000000</v>
      </c>
    </row>
    <row r="12" spans="1:10" x14ac:dyDescent="0.25">
      <c r="A12" s="67" t="s">
        <v>23</v>
      </c>
      <c r="B12" s="68">
        <v>10000000</v>
      </c>
      <c r="C12" s="68">
        <v>1100000</v>
      </c>
      <c r="D12" s="68">
        <v>800000</v>
      </c>
      <c r="E12" s="68"/>
      <c r="F12" s="68"/>
      <c r="G12" s="68">
        <v>1935631</v>
      </c>
      <c r="H12" s="68">
        <v>300000</v>
      </c>
      <c r="I12" s="68">
        <v>6000000</v>
      </c>
      <c r="J12" s="68">
        <v>20135631</v>
      </c>
    </row>
    <row r="13" spans="1:10" x14ac:dyDescent="0.25">
      <c r="A13" s="67" t="s">
        <v>27</v>
      </c>
      <c r="B13" s="68">
        <v>7500000</v>
      </c>
      <c r="C13" s="68"/>
      <c r="D13" s="68"/>
      <c r="E13" s="68"/>
      <c r="F13" s="68"/>
      <c r="G13" s="68">
        <v>500000</v>
      </c>
      <c r="H13" s="68"/>
      <c r="I13" s="68"/>
      <c r="J13" s="68">
        <v>8000000</v>
      </c>
    </row>
    <row r="14" spans="1:10" x14ac:dyDescent="0.25">
      <c r="A14" s="67" t="s">
        <v>48</v>
      </c>
      <c r="B14" s="68">
        <v>5000000</v>
      </c>
      <c r="C14" s="68"/>
      <c r="D14" s="68"/>
      <c r="E14" s="68"/>
      <c r="F14" s="68"/>
      <c r="G14" s="68"/>
      <c r="H14" s="68"/>
      <c r="I14" s="68"/>
      <c r="J14" s="68">
        <v>5000000</v>
      </c>
    </row>
    <row r="15" spans="1:10" x14ac:dyDescent="0.25">
      <c r="A15" s="67" t="s">
        <v>47</v>
      </c>
      <c r="B15" s="68"/>
      <c r="C15" s="68"/>
      <c r="D15" s="68"/>
      <c r="E15" s="68">
        <v>1400000</v>
      </c>
      <c r="F15" s="68"/>
      <c r="G15" s="68"/>
      <c r="H15" s="68"/>
      <c r="I15" s="68">
        <v>13000000</v>
      </c>
      <c r="J15" s="68">
        <v>14400000</v>
      </c>
    </row>
    <row r="16" spans="1:10" x14ac:dyDescent="0.25">
      <c r="A16" s="67" t="s">
        <v>25</v>
      </c>
      <c r="B16" s="68">
        <v>1800000</v>
      </c>
      <c r="C16" s="68"/>
      <c r="D16" s="68"/>
      <c r="E16" s="68"/>
      <c r="F16" s="68"/>
      <c r="G16" s="68"/>
      <c r="H16" s="68"/>
      <c r="I16" s="68">
        <v>7000000</v>
      </c>
      <c r="J16" s="68">
        <v>8800000</v>
      </c>
    </row>
    <row r="17" spans="1:10" x14ac:dyDescent="0.25">
      <c r="A17" s="67" t="s">
        <v>8</v>
      </c>
      <c r="B17" s="68">
        <v>12820000</v>
      </c>
      <c r="C17" s="68"/>
      <c r="D17" s="68"/>
      <c r="E17" s="68"/>
      <c r="F17" s="68"/>
      <c r="G17" s="68"/>
      <c r="H17" s="68"/>
      <c r="I17" s="68"/>
      <c r="J17" s="68">
        <v>12820000</v>
      </c>
    </row>
    <row r="18" spans="1:10" x14ac:dyDescent="0.25">
      <c r="A18" s="67" t="s">
        <v>24</v>
      </c>
      <c r="B18" s="68">
        <v>630000</v>
      </c>
      <c r="C18" s="68"/>
      <c r="D18" s="68"/>
      <c r="E18" s="68"/>
      <c r="F18" s="68">
        <v>367999</v>
      </c>
      <c r="G18" s="68"/>
      <c r="H18" s="68"/>
      <c r="I18" s="68"/>
      <c r="J18" s="68">
        <v>997999</v>
      </c>
    </row>
    <row r="19" spans="1:10" x14ac:dyDescent="0.25">
      <c r="A19" s="67" t="s">
        <v>1</v>
      </c>
      <c r="B19" s="68">
        <v>15600000</v>
      </c>
      <c r="C19" s="68"/>
      <c r="D19" s="68"/>
      <c r="E19" s="68"/>
      <c r="F19" s="68"/>
      <c r="G19" s="68"/>
      <c r="H19" s="68"/>
      <c r="I19" s="68"/>
      <c r="J19" s="68">
        <v>15600000</v>
      </c>
    </row>
    <row r="20" spans="1:10" x14ac:dyDescent="0.25">
      <c r="A20" s="67" t="s">
        <v>112</v>
      </c>
      <c r="B20" s="68"/>
      <c r="C20" s="68"/>
      <c r="D20" s="68"/>
      <c r="E20" s="68"/>
      <c r="F20" s="68"/>
      <c r="G20" s="68"/>
      <c r="H20" s="68"/>
      <c r="I20" s="68">
        <v>7000000</v>
      </c>
      <c r="J20" s="68">
        <v>7000000</v>
      </c>
    </row>
    <row r="21" spans="1:10" x14ac:dyDescent="0.25">
      <c r="A21" s="67" t="s">
        <v>113</v>
      </c>
      <c r="B21" s="68"/>
      <c r="C21" s="68"/>
      <c r="D21" s="68"/>
      <c r="E21" s="68"/>
      <c r="F21" s="68"/>
      <c r="G21" s="68"/>
      <c r="H21" s="68"/>
      <c r="I21" s="68">
        <v>13000000</v>
      </c>
      <c r="J21" s="68">
        <v>13000000</v>
      </c>
    </row>
    <row r="22" spans="1:10" x14ac:dyDescent="0.25">
      <c r="A22" s="67" t="s">
        <v>114</v>
      </c>
      <c r="B22" s="68"/>
      <c r="C22" s="68"/>
      <c r="D22" s="68"/>
      <c r="E22" s="68"/>
      <c r="F22" s="68"/>
      <c r="G22" s="68"/>
      <c r="H22" s="68"/>
      <c r="I22" s="68">
        <v>3000000</v>
      </c>
      <c r="J22" s="68">
        <v>3000000</v>
      </c>
    </row>
    <row r="23" spans="1:10" x14ac:dyDescent="0.25">
      <c r="A23" s="67" t="s">
        <v>115</v>
      </c>
      <c r="B23" s="68"/>
      <c r="C23" s="68"/>
      <c r="D23" s="68"/>
      <c r="E23" s="68"/>
      <c r="F23" s="68"/>
      <c r="G23" s="68"/>
      <c r="H23" s="68"/>
      <c r="I23" s="68">
        <v>5000000</v>
      </c>
      <c r="J23" s="68">
        <v>5000000</v>
      </c>
    </row>
    <row r="24" spans="1:10" x14ac:dyDescent="0.25">
      <c r="A24" s="67" t="s">
        <v>116</v>
      </c>
      <c r="B24" s="68"/>
      <c r="C24" s="68"/>
      <c r="D24" s="68"/>
      <c r="E24" s="68"/>
      <c r="F24" s="68"/>
      <c r="G24" s="68"/>
      <c r="H24" s="68"/>
      <c r="I24" s="68">
        <v>3600000</v>
      </c>
      <c r="J24" s="68">
        <v>3600000</v>
      </c>
    </row>
    <row r="25" spans="1:10" x14ac:dyDescent="0.25">
      <c r="A25" s="67" t="s">
        <v>77</v>
      </c>
      <c r="B25" s="68">
        <v>92000000</v>
      </c>
      <c r="C25" s="68">
        <v>1100000</v>
      </c>
      <c r="D25" s="68">
        <v>800000</v>
      </c>
      <c r="E25" s="68">
        <v>2832399.87</v>
      </c>
      <c r="F25" s="68">
        <v>367999</v>
      </c>
      <c r="G25" s="68">
        <v>2435631</v>
      </c>
      <c r="H25" s="68">
        <v>500000</v>
      </c>
      <c r="I25" s="68">
        <v>57600000</v>
      </c>
      <c r="J25" s="68">
        <v>157636029.87</v>
      </c>
    </row>
    <row r="30" spans="1:10" x14ac:dyDescent="0.25">
      <c r="A30" s="63" t="s">
        <v>110</v>
      </c>
    </row>
    <row r="31" spans="1:10" x14ac:dyDescent="0.25">
      <c r="A31" t="s">
        <v>111</v>
      </c>
    </row>
  </sheetData>
  <mergeCells count="2">
    <mergeCell ref="A1:J1"/>
    <mergeCell ref="A2:J2"/>
  </mergeCells>
  <pageMargins left="0.7" right="0.7" top="0.75" bottom="0.75" header="0.3" footer="0.3"/>
  <pageSetup paperSize="9" scale="79" orientation="landscape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topLeftCell="A4" workbookViewId="0">
      <selection activeCell="A30" sqref="A30:A31"/>
    </sheetView>
  </sheetViews>
  <sheetFormatPr baseColWidth="10" defaultRowHeight="15" x14ac:dyDescent="0.25"/>
  <cols>
    <col min="1" max="1" width="41.85546875" bestFit="1" customWidth="1"/>
    <col min="2" max="2" width="22.42578125" customWidth="1"/>
    <col min="3" max="3" width="11.5703125" bestFit="1" customWidth="1"/>
    <col min="4" max="4" width="10.5703125" customWidth="1"/>
    <col min="5" max="7" width="10.5703125" bestFit="1" customWidth="1"/>
    <col min="8" max="8" width="11.85546875" customWidth="1"/>
    <col min="9" max="9" width="10.7109375" customWidth="1"/>
    <col min="10" max="10" width="12.85546875" customWidth="1"/>
    <col min="11" max="11" width="11.85546875" customWidth="1"/>
    <col min="12" max="12" width="10.5703125" customWidth="1"/>
    <col min="13" max="13" width="12.5703125" bestFit="1" customWidth="1"/>
  </cols>
  <sheetData>
    <row r="1" spans="1:13" x14ac:dyDescent="0.25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x14ac:dyDescent="0.2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3" x14ac:dyDescent="0.25">
      <c r="A3" s="39" t="s">
        <v>78</v>
      </c>
      <c r="B3" s="39" t="s">
        <v>93</v>
      </c>
    </row>
    <row r="4" spans="1:13" x14ac:dyDescent="0.25">
      <c r="A4" s="39" t="s">
        <v>76</v>
      </c>
      <c r="B4" t="s">
        <v>104</v>
      </c>
      <c r="C4" t="s">
        <v>97</v>
      </c>
      <c r="D4" t="s">
        <v>101</v>
      </c>
      <c r="E4" t="s">
        <v>98</v>
      </c>
      <c r="F4" t="s">
        <v>100</v>
      </c>
      <c r="G4" t="s">
        <v>99</v>
      </c>
      <c r="H4" t="s">
        <v>102</v>
      </c>
      <c r="I4" t="s">
        <v>95</v>
      </c>
      <c r="J4" t="s">
        <v>96</v>
      </c>
      <c r="K4" t="s">
        <v>105</v>
      </c>
      <c r="L4" t="s">
        <v>117</v>
      </c>
      <c r="M4" t="s">
        <v>77</v>
      </c>
    </row>
    <row r="5" spans="1:13" x14ac:dyDescent="0.25">
      <c r="A5" s="40" t="s">
        <v>3</v>
      </c>
      <c r="B5" s="60"/>
      <c r="C5" s="60">
        <v>2000000</v>
      </c>
      <c r="D5" s="60">
        <v>4000000</v>
      </c>
      <c r="E5" s="60">
        <v>4500000</v>
      </c>
      <c r="F5" s="60">
        <v>1000000</v>
      </c>
      <c r="G5" s="60"/>
      <c r="H5" s="60">
        <v>7500000</v>
      </c>
      <c r="I5" s="60"/>
      <c r="J5" s="60">
        <v>4000000</v>
      </c>
      <c r="K5" s="60">
        <v>1500000</v>
      </c>
      <c r="L5" s="60"/>
      <c r="M5" s="60">
        <v>24500000</v>
      </c>
    </row>
    <row r="6" spans="1:13" x14ac:dyDescent="0.25">
      <c r="A6" s="40" t="s">
        <v>50</v>
      </c>
      <c r="B6" s="60"/>
      <c r="C6" s="60"/>
      <c r="D6" s="60"/>
      <c r="E6" s="60"/>
      <c r="F6" s="60"/>
      <c r="G6" s="60"/>
      <c r="H6" s="60"/>
      <c r="I6" s="60"/>
      <c r="J6" s="60">
        <v>1200000</v>
      </c>
      <c r="K6" s="60"/>
      <c r="L6" s="60"/>
      <c r="M6" s="60">
        <v>1200000</v>
      </c>
    </row>
    <row r="7" spans="1:13" x14ac:dyDescent="0.25">
      <c r="A7" s="40" t="s">
        <v>26</v>
      </c>
      <c r="B7" s="60"/>
      <c r="C7" s="60"/>
      <c r="D7" s="60"/>
      <c r="E7" s="60"/>
      <c r="F7" s="60"/>
      <c r="G7" s="60">
        <v>2000000</v>
      </c>
      <c r="H7" s="60"/>
      <c r="I7" s="60"/>
      <c r="J7" s="60"/>
      <c r="K7" s="60"/>
      <c r="L7" s="60"/>
      <c r="M7" s="60">
        <v>2000000</v>
      </c>
    </row>
    <row r="8" spans="1:13" x14ac:dyDescent="0.25">
      <c r="A8" s="40" t="s">
        <v>49</v>
      </c>
      <c r="B8" s="60"/>
      <c r="C8" s="60">
        <v>8150000</v>
      </c>
      <c r="D8" s="60"/>
      <c r="E8" s="60"/>
      <c r="F8" s="60"/>
      <c r="G8" s="60"/>
      <c r="H8" s="60"/>
      <c r="I8" s="60"/>
      <c r="J8" s="60"/>
      <c r="K8" s="60"/>
      <c r="L8" s="60"/>
      <c r="M8" s="60">
        <v>8150000</v>
      </c>
    </row>
    <row r="9" spans="1:13" x14ac:dyDescent="0.25">
      <c r="A9" s="40" t="s">
        <v>62</v>
      </c>
      <c r="B9" s="60"/>
      <c r="C9" s="60">
        <v>3000000</v>
      </c>
      <c r="D9" s="60"/>
      <c r="E9" s="60"/>
      <c r="F9" s="60"/>
      <c r="G9" s="60"/>
      <c r="H9" s="60"/>
      <c r="I9" s="60"/>
      <c r="J9" s="60"/>
      <c r="K9" s="60"/>
      <c r="L9" s="60"/>
      <c r="M9" s="60">
        <v>3000000</v>
      </c>
    </row>
    <row r="10" spans="1:13" x14ac:dyDescent="0.25">
      <c r="A10" s="40" t="s">
        <v>9</v>
      </c>
      <c r="B10" s="60"/>
      <c r="C10" s="60"/>
      <c r="D10" s="60"/>
      <c r="E10" s="60"/>
      <c r="F10" s="60"/>
      <c r="G10" s="60"/>
      <c r="H10" s="60"/>
      <c r="I10" s="60">
        <v>200000</v>
      </c>
      <c r="J10" s="60">
        <v>232399.87</v>
      </c>
      <c r="K10" s="60"/>
      <c r="L10" s="60"/>
      <c r="M10" s="60">
        <v>432399.87</v>
      </c>
    </row>
    <row r="11" spans="1:13" x14ac:dyDescent="0.25">
      <c r="A11" s="40" t="s">
        <v>43</v>
      </c>
      <c r="B11" s="60"/>
      <c r="C11" s="60">
        <v>1000000</v>
      </c>
      <c r="D11" s="60"/>
      <c r="E11" s="60"/>
      <c r="F11" s="60"/>
      <c r="G11" s="60"/>
      <c r="H11" s="60"/>
      <c r="I11" s="60"/>
      <c r="J11" s="60"/>
      <c r="K11" s="60"/>
      <c r="L11" s="60"/>
      <c r="M11" s="60">
        <v>1000000</v>
      </c>
    </row>
    <row r="12" spans="1:13" x14ac:dyDescent="0.25">
      <c r="A12" s="40" t="s">
        <v>23</v>
      </c>
      <c r="B12" s="60">
        <v>1935631</v>
      </c>
      <c r="C12" s="60">
        <v>6000000</v>
      </c>
      <c r="D12" s="60"/>
      <c r="E12" s="60"/>
      <c r="F12" s="60">
        <v>1000000</v>
      </c>
      <c r="G12" s="60"/>
      <c r="H12" s="60"/>
      <c r="I12" s="60">
        <v>2200000</v>
      </c>
      <c r="J12" s="60">
        <v>9000000</v>
      </c>
      <c r="K12" s="60"/>
      <c r="L12" s="60"/>
      <c r="M12" s="60">
        <v>20135631</v>
      </c>
    </row>
    <row r="13" spans="1:13" x14ac:dyDescent="0.25">
      <c r="A13" s="40" t="s">
        <v>27</v>
      </c>
      <c r="B13" s="60">
        <v>500000</v>
      </c>
      <c r="C13" s="60">
        <v>2500000</v>
      </c>
      <c r="D13" s="60">
        <v>5000000</v>
      </c>
      <c r="E13" s="60"/>
      <c r="F13" s="60"/>
      <c r="G13" s="60"/>
      <c r="H13" s="60"/>
      <c r="I13" s="60"/>
      <c r="J13" s="60"/>
      <c r="K13" s="60"/>
      <c r="L13" s="60"/>
      <c r="M13" s="60">
        <v>8000000</v>
      </c>
    </row>
    <row r="14" spans="1:13" x14ac:dyDescent="0.25">
      <c r="A14" s="40" t="s">
        <v>48</v>
      </c>
      <c r="B14" s="60"/>
      <c r="C14" s="60">
        <v>5000000</v>
      </c>
      <c r="D14" s="60"/>
      <c r="E14" s="60"/>
      <c r="F14" s="60"/>
      <c r="G14" s="60"/>
      <c r="H14" s="60"/>
      <c r="I14" s="60"/>
      <c r="J14" s="60"/>
      <c r="K14" s="60"/>
      <c r="L14" s="60"/>
      <c r="M14" s="60">
        <v>5000000</v>
      </c>
    </row>
    <row r="15" spans="1:13" x14ac:dyDescent="0.25">
      <c r="A15" s="40" t="s">
        <v>47</v>
      </c>
      <c r="B15" s="60">
        <v>1400000</v>
      </c>
      <c r="C15" s="60"/>
      <c r="D15" s="60"/>
      <c r="E15" s="60"/>
      <c r="F15" s="60"/>
      <c r="G15" s="60"/>
      <c r="H15" s="60"/>
      <c r="I15" s="60"/>
      <c r="J15" s="60">
        <v>13000000</v>
      </c>
      <c r="K15" s="60"/>
      <c r="L15" s="60"/>
      <c r="M15" s="60">
        <v>14400000</v>
      </c>
    </row>
    <row r="16" spans="1:13" x14ac:dyDescent="0.25">
      <c r="A16" s="40" t="s">
        <v>25</v>
      </c>
      <c r="B16" s="60"/>
      <c r="C16" s="60"/>
      <c r="D16" s="60"/>
      <c r="E16" s="60">
        <v>1800000</v>
      </c>
      <c r="F16" s="60"/>
      <c r="G16" s="60"/>
      <c r="H16" s="60"/>
      <c r="I16" s="60"/>
      <c r="J16" s="60"/>
      <c r="K16" s="60"/>
      <c r="L16" s="60">
        <v>7000000</v>
      </c>
      <c r="M16" s="60">
        <v>8800000</v>
      </c>
    </row>
    <row r="17" spans="1:13" x14ac:dyDescent="0.25">
      <c r="A17" s="40" t="s">
        <v>8</v>
      </c>
      <c r="B17" s="60"/>
      <c r="C17" s="60"/>
      <c r="D17" s="60"/>
      <c r="E17" s="60"/>
      <c r="F17" s="60"/>
      <c r="G17" s="60"/>
      <c r="H17" s="60"/>
      <c r="I17" s="60"/>
      <c r="J17" s="60">
        <v>12820000</v>
      </c>
      <c r="K17" s="60"/>
      <c r="L17" s="60"/>
      <c r="M17" s="60">
        <v>12820000</v>
      </c>
    </row>
    <row r="18" spans="1:13" x14ac:dyDescent="0.25">
      <c r="A18" s="40" t="s">
        <v>24</v>
      </c>
      <c r="B18" s="60">
        <v>367999</v>
      </c>
      <c r="C18" s="60"/>
      <c r="D18" s="60"/>
      <c r="E18" s="60"/>
      <c r="F18" s="60"/>
      <c r="G18" s="60"/>
      <c r="H18" s="60"/>
      <c r="I18" s="60"/>
      <c r="J18" s="60">
        <v>630000</v>
      </c>
      <c r="K18" s="60"/>
      <c r="L18" s="60"/>
      <c r="M18" s="60">
        <v>997999</v>
      </c>
    </row>
    <row r="19" spans="1:13" x14ac:dyDescent="0.25">
      <c r="A19" s="40" t="s">
        <v>1</v>
      </c>
      <c r="B19" s="60"/>
      <c r="C19" s="60"/>
      <c r="D19" s="60"/>
      <c r="E19" s="60"/>
      <c r="F19" s="60"/>
      <c r="G19" s="60"/>
      <c r="H19" s="60"/>
      <c r="I19" s="60"/>
      <c r="J19" s="60">
        <v>15600000</v>
      </c>
      <c r="K19" s="60"/>
      <c r="L19" s="60"/>
      <c r="M19" s="60">
        <v>15600000</v>
      </c>
    </row>
    <row r="20" spans="1:13" x14ac:dyDescent="0.25">
      <c r="A20" s="40" t="s">
        <v>112</v>
      </c>
      <c r="B20" s="60"/>
      <c r="C20" s="60">
        <v>7000000</v>
      </c>
      <c r="D20" s="60"/>
      <c r="E20" s="60"/>
      <c r="F20" s="60"/>
      <c r="G20" s="60"/>
      <c r="H20" s="60"/>
      <c r="I20" s="60"/>
      <c r="J20" s="60"/>
      <c r="K20" s="60"/>
      <c r="L20" s="60"/>
      <c r="M20" s="60">
        <v>7000000</v>
      </c>
    </row>
    <row r="21" spans="1:13" x14ac:dyDescent="0.25">
      <c r="A21" s="40" t="s">
        <v>113</v>
      </c>
      <c r="B21" s="60"/>
      <c r="C21" s="60"/>
      <c r="D21" s="60"/>
      <c r="E21" s="60"/>
      <c r="F21" s="60"/>
      <c r="G21" s="60"/>
      <c r="H21" s="60"/>
      <c r="I21" s="60"/>
      <c r="J21" s="60">
        <v>13000000</v>
      </c>
      <c r="K21" s="60"/>
      <c r="L21" s="60"/>
      <c r="M21" s="60">
        <v>13000000</v>
      </c>
    </row>
    <row r="22" spans="1:13" x14ac:dyDescent="0.25">
      <c r="A22" s="40" t="s">
        <v>114</v>
      </c>
      <c r="B22" s="60"/>
      <c r="C22" s="60"/>
      <c r="D22" s="60"/>
      <c r="E22" s="60"/>
      <c r="F22" s="60"/>
      <c r="G22" s="60"/>
      <c r="H22" s="60"/>
      <c r="I22" s="60"/>
      <c r="J22" s="60">
        <v>3000000</v>
      </c>
      <c r="K22" s="60"/>
      <c r="L22" s="60"/>
      <c r="M22" s="60">
        <v>3000000</v>
      </c>
    </row>
    <row r="23" spans="1:13" x14ac:dyDescent="0.25">
      <c r="A23" s="40" t="s">
        <v>115</v>
      </c>
      <c r="B23" s="60"/>
      <c r="C23" s="60"/>
      <c r="D23" s="60"/>
      <c r="E23" s="60"/>
      <c r="F23" s="60"/>
      <c r="G23" s="60"/>
      <c r="H23" s="60">
        <v>5000000</v>
      </c>
      <c r="I23" s="60"/>
      <c r="J23" s="60"/>
      <c r="K23" s="60"/>
      <c r="L23" s="60"/>
      <c r="M23" s="60">
        <v>5000000</v>
      </c>
    </row>
    <row r="24" spans="1:13" x14ac:dyDescent="0.25">
      <c r="A24" s="40" t="s">
        <v>116</v>
      </c>
      <c r="B24" s="60"/>
      <c r="C24" s="60">
        <v>3600000</v>
      </c>
      <c r="D24" s="60"/>
      <c r="E24" s="60"/>
      <c r="F24" s="60"/>
      <c r="G24" s="60"/>
      <c r="H24" s="60"/>
      <c r="I24" s="60"/>
      <c r="J24" s="60"/>
      <c r="K24" s="60"/>
      <c r="L24" s="60"/>
      <c r="M24" s="60">
        <v>3600000</v>
      </c>
    </row>
    <row r="25" spans="1:13" x14ac:dyDescent="0.25">
      <c r="A25" s="40" t="s">
        <v>77</v>
      </c>
      <c r="B25" s="60">
        <v>4203630</v>
      </c>
      <c r="C25" s="60">
        <v>38250000</v>
      </c>
      <c r="D25" s="60">
        <v>9000000</v>
      </c>
      <c r="E25" s="60">
        <v>6300000</v>
      </c>
      <c r="F25" s="60">
        <v>2000000</v>
      </c>
      <c r="G25" s="60">
        <v>2000000</v>
      </c>
      <c r="H25" s="60">
        <v>12500000</v>
      </c>
      <c r="I25" s="60">
        <v>2400000</v>
      </c>
      <c r="J25" s="60">
        <v>72482399.870000005</v>
      </c>
      <c r="K25" s="60">
        <v>1500000</v>
      </c>
      <c r="L25" s="60">
        <v>7000000</v>
      </c>
      <c r="M25" s="60">
        <v>157636029.87</v>
      </c>
    </row>
    <row r="30" spans="1:13" x14ac:dyDescent="0.25">
      <c r="A30" s="63" t="s">
        <v>110</v>
      </c>
    </row>
    <row r="31" spans="1:13" x14ac:dyDescent="0.25">
      <c r="A31" t="s">
        <v>111</v>
      </c>
    </row>
  </sheetData>
  <mergeCells count="2">
    <mergeCell ref="A1:L1"/>
    <mergeCell ref="A2:L2"/>
  </mergeCells>
  <pageMargins left="0.7" right="0.7" top="0.75" bottom="0.75" header="0.3" footer="0.3"/>
  <pageSetup paperSize="9" scale="70" orientation="landscape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6"/>
  <sheetViews>
    <sheetView workbookViewId="0">
      <selection activeCell="A3" sqref="A3"/>
    </sheetView>
  </sheetViews>
  <sheetFormatPr baseColWidth="10" defaultRowHeight="15" x14ac:dyDescent="0.25"/>
  <cols>
    <col min="1" max="1" width="75.42578125" bestFit="1" customWidth="1"/>
    <col min="2" max="2" width="12.5703125" customWidth="1"/>
    <col min="3" max="3" width="27.28515625" bestFit="1" customWidth="1"/>
    <col min="4" max="4" width="22.85546875" bestFit="1" customWidth="1"/>
    <col min="5" max="5" width="16.42578125" bestFit="1" customWidth="1"/>
    <col min="6" max="6" width="33.7109375" bestFit="1" customWidth="1"/>
    <col min="7" max="7" width="28" bestFit="1" customWidth="1"/>
    <col min="8" max="8" width="40.140625" bestFit="1" customWidth="1"/>
    <col min="9" max="9" width="19.140625" bestFit="1" customWidth="1"/>
    <col min="10" max="10" width="12.5703125" bestFit="1" customWidth="1"/>
  </cols>
  <sheetData>
    <row r="1" spans="1:2" x14ac:dyDescent="0.25">
      <c r="A1" s="80" t="s">
        <v>51</v>
      </c>
      <c r="B1" s="80"/>
    </row>
    <row r="2" spans="1:2" x14ac:dyDescent="0.25">
      <c r="A2" s="80" t="s">
        <v>33</v>
      </c>
      <c r="B2" s="80"/>
    </row>
    <row r="3" spans="1:2" ht="31.5" customHeight="1" x14ac:dyDescent="0.25">
      <c r="A3" s="66" t="s">
        <v>108</v>
      </c>
      <c r="B3" s="65" t="s">
        <v>109</v>
      </c>
    </row>
    <row r="4" spans="1:2" x14ac:dyDescent="0.25">
      <c r="A4" s="40" t="s">
        <v>3</v>
      </c>
      <c r="B4" s="60">
        <v>24500000</v>
      </c>
    </row>
    <row r="5" spans="1:2" x14ac:dyDescent="0.25">
      <c r="A5" s="54" t="s">
        <v>60</v>
      </c>
      <c r="B5" s="60">
        <v>1000000</v>
      </c>
    </row>
    <row r="6" spans="1:2" x14ac:dyDescent="0.25">
      <c r="A6" s="64" t="s">
        <v>70</v>
      </c>
      <c r="B6" s="60">
        <v>1000000</v>
      </c>
    </row>
    <row r="7" spans="1:2" x14ac:dyDescent="0.25">
      <c r="A7" s="54" t="s">
        <v>4</v>
      </c>
      <c r="B7" s="60">
        <v>7500000</v>
      </c>
    </row>
    <row r="8" spans="1:2" x14ac:dyDescent="0.25">
      <c r="A8" s="64" t="s">
        <v>70</v>
      </c>
      <c r="B8" s="60">
        <v>7500000</v>
      </c>
    </row>
    <row r="9" spans="1:2" x14ac:dyDescent="0.25">
      <c r="A9" s="54" t="s">
        <v>6</v>
      </c>
      <c r="B9" s="60">
        <v>3000000</v>
      </c>
    </row>
    <row r="10" spans="1:2" x14ac:dyDescent="0.25">
      <c r="A10" s="64" t="s">
        <v>70</v>
      </c>
      <c r="B10" s="60">
        <v>3000000</v>
      </c>
    </row>
    <row r="11" spans="1:2" x14ac:dyDescent="0.25">
      <c r="A11" s="54" t="s">
        <v>44</v>
      </c>
      <c r="B11" s="60">
        <v>1500000</v>
      </c>
    </row>
    <row r="12" spans="1:2" x14ac:dyDescent="0.25">
      <c r="A12" s="64" t="s">
        <v>70</v>
      </c>
      <c r="B12" s="60">
        <v>1500000</v>
      </c>
    </row>
    <row r="13" spans="1:2" x14ac:dyDescent="0.25">
      <c r="A13" s="54" t="s">
        <v>7</v>
      </c>
      <c r="B13" s="60">
        <v>1500000</v>
      </c>
    </row>
    <row r="14" spans="1:2" x14ac:dyDescent="0.25">
      <c r="A14" s="64" t="s">
        <v>70</v>
      </c>
      <c r="B14" s="60">
        <v>1500000</v>
      </c>
    </row>
    <row r="15" spans="1:2" x14ac:dyDescent="0.25">
      <c r="A15" s="54" t="s">
        <v>5</v>
      </c>
      <c r="B15" s="60">
        <v>1500000</v>
      </c>
    </row>
    <row r="16" spans="1:2" x14ac:dyDescent="0.25">
      <c r="A16" s="64" t="s">
        <v>70</v>
      </c>
      <c r="B16" s="60">
        <v>1500000</v>
      </c>
    </row>
    <row r="17" spans="1:2" x14ac:dyDescent="0.25">
      <c r="A17" s="54" t="s">
        <v>56</v>
      </c>
      <c r="B17" s="60">
        <v>1500000</v>
      </c>
    </row>
    <row r="18" spans="1:2" x14ac:dyDescent="0.25">
      <c r="A18" s="64" t="s">
        <v>70</v>
      </c>
      <c r="B18" s="60">
        <v>1500000</v>
      </c>
    </row>
    <row r="19" spans="1:2" x14ac:dyDescent="0.25">
      <c r="A19" s="54" t="s">
        <v>52</v>
      </c>
      <c r="B19" s="60">
        <v>4000000</v>
      </c>
    </row>
    <row r="20" spans="1:2" x14ac:dyDescent="0.25">
      <c r="A20" s="64" t="s">
        <v>70</v>
      </c>
      <c r="B20" s="60">
        <v>4000000</v>
      </c>
    </row>
    <row r="21" spans="1:2" x14ac:dyDescent="0.25">
      <c r="A21" s="54" t="s">
        <v>64</v>
      </c>
      <c r="B21" s="60">
        <v>1000000</v>
      </c>
    </row>
    <row r="22" spans="1:2" x14ac:dyDescent="0.25">
      <c r="A22" s="64" t="s">
        <v>70</v>
      </c>
      <c r="B22" s="60">
        <v>1000000</v>
      </c>
    </row>
    <row r="23" spans="1:2" x14ac:dyDescent="0.25">
      <c r="A23" s="54" t="s">
        <v>54</v>
      </c>
      <c r="B23" s="60">
        <v>2000000</v>
      </c>
    </row>
    <row r="24" spans="1:2" x14ac:dyDescent="0.25">
      <c r="A24" s="64" t="s">
        <v>70</v>
      </c>
      <c r="B24" s="60">
        <v>2000000</v>
      </c>
    </row>
    <row r="25" spans="1:2" x14ac:dyDescent="0.25">
      <c r="A25" s="40" t="s">
        <v>26</v>
      </c>
      <c r="B25" s="60">
        <v>2000000</v>
      </c>
    </row>
    <row r="26" spans="1:2" x14ac:dyDescent="0.25">
      <c r="A26" s="54" t="s">
        <v>2</v>
      </c>
      <c r="B26" s="60">
        <v>2000000</v>
      </c>
    </row>
    <row r="27" spans="1:2" x14ac:dyDescent="0.25">
      <c r="A27" s="64" t="s">
        <v>70</v>
      </c>
      <c r="B27" s="60">
        <v>2000000</v>
      </c>
    </row>
    <row r="28" spans="1:2" x14ac:dyDescent="0.25">
      <c r="A28" s="40" t="s">
        <v>49</v>
      </c>
      <c r="B28" s="60">
        <v>8150000</v>
      </c>
    </row>
    <row r="29" spans="1:2" x14ac:dyDescent="0.25">
      <c r="A29" s="54" t="s">
        <v>55</v>
      </c>
      <c r="B29" s="60">
        <v>6000000</v>
      </c>
    </row>
    <row r="30" spans="1:2" x14ac:dyDescent="0.25">
      <c r="A30" s="64" t="s">
        <v>70</v>
      </c>
      <c r="B30" s="60">
        <v>6000000</v>
      </c>
    </row>
    <row r="31" spans="1:2" x14ac:dyDescent="0.25">
      <c r="A31" s="54" t="s">
        <v>103</v>
      </c>
      <c r="B31" s="60">
        <v>2150000</v>
      </c>
    </row>
    <row r="32" spans="1:2" x14ac:dyDescent="0.25">
      <c r="A32" s="64" t="s">
        <v>70</v>
      </c>
      <c r="B32" s="60">
        <v>2150000</v>
      </c>
    </row>
    <row r="33" spans="1:2" x14ac:dyDescent="0.25">
      <c r="A33" s="40" t="s">
        <v>62</v>
      </c>
      <c r="B33" s="60">
        <v>3000000</v>
      </c>
    </row>
    <row r="34" spans="1:2" x14ac:dyDescent="0.25">
      <c r="A34" s="54" t="s">
        <v>61</v>
      </c>
      <c r="B34" s="60">
        <v>2000000</v>
      </c>
    </row>
    <row r="35" spans="1:2" x14ac:dyDescent="0.25">
      <c r="A35" s="64" t="s">
        <v>70</v>
      </c>
      <c r="B35" s="60">
        <v>2000000</v>
      </c>
    </row>
    <row r="36" spans="1:2" x14ac:dyDescent="0.25">
      <c r="A36" s="54" t="s">
        <v>63</v>
      </c>
      <c r="B36" s="60">
        <v>1000000</v>
      </c>
    </row>
    <row r="37" spans="1:2" x14ac:dyDescent="0.25">
      <c r="A37" s="64" t="s">
        <v>70</v>
      </c>
      <c r="B37" s="60">
        <v>1000000</v>
      </c>
    </row>
    <row r="38" spans="1:2" x14ac:dyDescent="0.25">
      <c r="A38" s="40" t="s">
        <v>9</v>
      </c>
      <c r="B38" s="60">
        <v>432399.87</v>
      </c>
    </row>
    <row r="39" spans="1:2" x14ac:dyDescent="0.25">
      <c r="A39" s="54" t="s">
        <v>9</v>
      </c>
      <c r="B39" s="60">
        <v>432399.87</v>
      </c>
    </row>
    <row r="40" spans="1:2" x14ac:dyDescent="0.25">
      <c r="A40" s="64" t="s">
        <v>79</v>
      </c>
      <c r="B40" s="60">
        <v>232399.87</v>
      </c>
    </row>
    <row r="41" spans="1:2" x14ac:dyDescent="0.25">
      <c r="A41" s="64" t="s">
        <v>74</v>
      </c>
      <c r="B41" s="60">
        <v>200000</v>
      </c>
    </row>
    <row r="42" spans="1:2" x14ac:dyDescent="0.25">
      <c r="A42" s="40" t="s">
        <v>43</v>
      </c>
      <c r="B42" s="60">
        <v>1000000</v>
      </c>
    </row>
    <row r="43" spans="1:2" x14ac:dyDescent="0.25">
      <c r="A43" s="54" t="s">
        <v>90</v>
      </c>
      <c r="B43" s="60">
        <v>1000000</v>
      </c>
    </row>
    <row r="44" spans="1:2" x14ac:dyDescent="0.25">
      <c r="A44" s="64" t="s">
        <v>70</v>
      </c>
      <c r="B44" s="60">
        <v>1000000</v>
      </c>
    </row>
    <row r="45" spans="1:2" x14ac:dyDescent="0.25">
      <c r="A45" s="40" t="s">
        <v>23</v>
      </c>
      <c r="B45" s="60">
        <v>20135631</v>
      </c>
    </row>
    <row r="46" spans="1:2" x14ac:dyDescent="0.25">
      <c r="A46" s="54" t="s">
        <v>19</v>
      </c>
      <c r="B46" s="60">
        <v>800000</v>
      </c>
    </row>
    <row r="47" spans="1:2" x14ac:dyDescent="0.25">
      <c r="A47" s="64" t="s">
        <v>80</v>
      </c>
      <c r="B47" s="60">
        <v>800000</v>
      </c>
    </row>
    <row r="48" spans="1:2" x14ac:dyDescent="0.25">
      <c r="A48" s="54" t="s">
        <v>91</v>
      </c>
      <c r="B48" s="60">
        <v>3000000</v>
      </c>
    </row>
    <row r="49" spans="1:2" x14ac:dyDescent="0.25">
      <c r="A49" s="64" t="s">
        <v>70</v>
      </c>
      <c r="B49" s="60">
        <v>3000000</v>
      </c>
    </row>
    <row r="50" spans="1:2" x14ac:dyDescent="0.25">
      <c r="A50" s="54" t="s">
        <v>10</v>
      </c>
      <c r="B50" s="60">
        <v>6000000</v>
      </c>
    </row>
    <row r="51" spans="1:2" x14ac:dyDescent="0.25">
      <c r="A51" s="64" t="s">
        <v>70</v>
      </c>
      <c r="B51" s="60">
        <v>6000000</v>
      </c>
    </row>
    <row r="52" spans="1:2" x14ac:dyDescent="0.25">
      <c r="A52" s="54" t="s">
        <v>45</v>
      </c>
      <c r="B52" s="60">
        <v>1000000</v>
      </c>
    </row>
    <row r="53" spans="1:2" x14ac:dyDescent="0.25">
      <c r="A53" s="64" t="s">
        <v>70</v>
      </c>
      <c r="B53" s="60">
        <v>1000000</v>
      </c>
    </row>
    <row r="54" spans="1:2" x14ac:dyDescent="0.25">
      <c r="A54" s="54" t="s">
        <v>124</v>
      </c>
      <c r="B54" s="60">
        <v>1100000</v>
      </c>
    </row>
    <row r="55" spans="1:2" x14ac:dyDescent="0.25">
      <c r="A55" s="64" t="s">
        <v>81</v>
      </c>
      <c r="B55" s="60">
        <v>1100000</v>
      </c>
    </row>
    <row r="56" spans="1:2" x14ac:dyDescent="0.25">
      <c r="A56" s="54" t="s">
        <v>121</v>
      </c>
      <c r="B56" s="60">
        <v>6000000</v>
      </c>
    </row>
    <row r="57" spans="1:2" x14ac:dyDescent="0.25">
      <c r="A57" s="64" t="s">
        <v>71</v>
      </c>
      <c r="B57" s="60">
        <v>6000000</v>
      </c>
    </row>
    <row r="58" spans="1:2" x14ac:dyDescent="0.25">
      <c r="A58" s="54" t="s">
        <v>123</v>
      </c>
      <c r="B58" s="60">
        <v>1935631</v>
      </c>
    </row>
    <row r="59" spans="1:2" x14ac:dyDescent="0.25">
      <c r="A59" s="64" t="s">
        <v>72</v>
      </c>
      <c r="B59" s="60">
        <v>1935631</v>
      </c>
    </row>
    <row r="60" spans="1:2" x14ac:dyDescent="0.25">
      <c r="A60" s="54" t="s">
        <v>122</v>
      </c>
      <c r="B60" s="60">
        <v>300000</v>
      </c>
    </row>
    <row r="61" spans="1:2" x14ac:dyDescent="0.25">
      <c r="A61" s="64" t="s">
        <v>74</v>
      </c>
      <c r="B61" s="60">
        <v>300000</v>
      </c>
    </row>
    <row r="62" spans="1:2" x14ac:dyDescent="0.25">
      <c r="A62" s="40" t="s">
        <v>27</v>
      </c>
      <c r="B62" s="60">
        <v>8000000</v>
      </c>
    </row>
    <row r="63" spans="1:2" x14ac:dyDescent="0.25">
      <c r="A63" s="54" t="s">
        <v>53</v>
      </c>
      <c r="B63" s="60">
        <v>2000000</v>
      </c>
    </row>
    <row r="64" spans="1:2" x14ac:dyDescent="0.25">
      <c r="A64" s="64" t="s">
        <v>70</v>
      </c>
      <c r="B64" s="60">
        <v>2000000</v>
      </c>
    </row>
    <row r="65" spans="1:2" x14ac:dyDescent="0.25">
      <c r="A65" s="54" t="s">
        <v>57</v>
      </c>
      <c r="B65" s="60">
        <v>500000</v>
      </c>
    </row>
    <row r="66" spans="1:2" x14ac:dyDescent="0.25">
      <c r="A66" s="64" t="s">
        <v>70</v>
      </c>
      <c r="B66" s="60">
        <v>500000</v>
      </c>
    </row>
    <row r="67" spans="1:2" x14ac:dyDescent="0.25">
      <c r="A67" s="54" t="s">
        <v>14</v>
      </c>
      <c r="B67" s="60">
        <v>5000000</v>
      </c>
    </row>
    <row r="68" spans="1:2" x14ac:dyDescent="0.25">
      <c r="A68" s="64" t="s">
        <v>70</v>
      </c>
      <c r="B68" s="60">
        <v>5000000</v>
      </c>
    </row>
    <row r="69" spans="1:2" x14ac:dyDescent="0.25">
      <c r="A69" s="54" t="s">
        <v>127</v>
      </c>
      <c r="B69" s="60">
        <v>500000</v>
      </c>
    </row>
    <row r="70" spans="1:2" x14ac:dyDescent="0.25">
      <c r="A70" s="64" t="s">
        <v>72</v>
      </c>
      <c r="B70" s="60">
        <v>500000</v>
      </c>
    </row>
    <row r="71" spans="1:2" x14ac:dyDescent="0.25">
      <c r="A71" s="40" t="s">
        <v>48</v>
      </c>
      <c r="B71" s="60">
        <v>5000000</v>
      </c>
    </row>
    <row r="72" spans="1:2" x14ac:dyDescent="0.25">
      <c r="A72" s="54" t="s">
        <v>65</v>
      </c>
      <c r="B72" s="60">
        <v>5000000</v>
      </c>
    </row>
    <row r="73" spans="1:2" x14ac:dyDescent="0.25">
      <c r="A73" s="64" t="s">
        <v>70</v>
      </c>
      <c r="B73" s="60">
        <v>5000000</v>
      </c>
    </row>
    <row r="74" spans="1:2" x14ac:dyDescent="0.25">
      <c r="A74" s="40" t="s">
        <v>47</v>
      </c>
      <c r="B74" s="60">
        <v>14400000</v>
      </c>
    </row>
    <row r="75" spans="1:2" x14ac:dyDescent="0.25">
      <c r="A75" s="54" t="s">
        <v>42</v>
      </c>
      <c r="B75" s="60">
        <v>14400000</v>
      </c>
    </row>
    <row r="76" spans="1:2" x14ac:dyDescent="0.25">
      <c r="A76" s="64" t="s">
        <v>79</v>
      </c>
      <c r="B76" s="60">
        <v>1400000</v>
      </c>
    </row>
    <row r="77" spans="1:2" x14ac:dyDescent="0.25">
      <c r="A77" s="64" t="s">
        <v>71</v>
      </c>
      <c r="B77" s="60">
        <v>13000000</v>
      </c>
    </row>
    <row r="78" spans="1:2" x14ac:dyDescent="0.25">
      <c r="A78" s="40" t="s">
        <v>25</v>
      </c>
      <c r="B78" s="60">
        <v>8800000</v>
      </c>
    </row>
    <row r="79" spans="1:2" x14ac:dyDescent="0.25">
      <c r="A79" s="54" t="s">
        <v>13</v>
      </c>
      <c r="B79" s="60">
        <v>1800000</v>
      </c>
    </row>
    <row r="80" spans="1:2" x14ac:dyDescent="0.25">
      <c r="A80" s="64" t="s">
        <v>70</v>
      </c>
      <c r="B80" s="60">
        <v>1800000</v>
      </c>
    </row>
    <row r="81" spans="1:2" x14ac:dyDescent="0.25">
      <c r="A81" s="54" t="s">
        <v>46</v>
      </c>
      <c r="B81" s="60">
        <v>7000000</v>
      </c>
    </row>
    <row r="82" spans="1:2" x14ac:dyDescent="0.25">
      <c r="A82" s="64" t="s">
        <v>71</v>
      </c>
      <c r="B82" s="60">
        <v>7000000</v>
      </c>
    </row>
    <row r="83" spans="1:2" x14ac:dyDescent="0.25">
      <c r="A83" s="40" t="s">
        <v>8</v>
      </c>
      <c r="B83" s="60">
        <v>12820000</v>
      </c>
    </row>
    <row r="84" spans="1:2" x14ac:dyDescent="0.25">
      <c r="A84" s="54" t="s">
        <v>11</v>
      </c>
      <c r="B84" s="60">
        <v>12820000</v>
      </c>
    </row>
    <row r="85" spans="1:2" x14ac:dyDescent="0.25">
      <c r="A85" s="64" t="s">
        <v>70</v>
      </c>
      <c r="B85" s="60">
        <v>12820000</v>
      </c>
    </row>
    <row r="86" spans="1:2" x14ac:dyDescent="0.25">
      <c r="A86" s="40" t="s">
        <v>24</v>
      </c>
      <c r="B86" s="60">
        <v>997999</v>
      </c>
    </row>
    <row r="87" spans="1:2" x14ac:dyDescent="0.25">
      <c r="A87" s="54" t="s">
        <v>40</v>
      </c>
      <c r="B87" s="60">
        <v>367999</v>
      </c>
    </row>
    <row r="88" spans="1:2" x14ac:dyDescent="0.25">
      <c r="A88" s="64" t="s">
        <v>73</v>
      </c>
      <c r="B88" s="60">
        <v>367999</v>
      </c>
    </row>
    <row r="89" spans="1:2" x14ac:dyDescent="0.25">
      <c r="A89" s="54" t="s">
        <v>12</v>
      </c>
      <c r="B89" s="60">
        <v>630000</v>
      </c>
    </row>
    <row r="90" spans="1:2" x14ac:dyDescent="0.25">
      <c r="A90" s="64" t="s">
        <v>70</v>
      </c>
      <c r="B90" s="60">
        <v>630000</v>
      </c>
    </row>
    <row r="91" spans="1:2" x14ac:dyDescent="0.25">
      <c r="A91" s="40" t="s">
        <v>1</v>
      </c>
      <c r="B91" s="60">
        <v>15600000</v>
      </c>
    </row>
    <row r="92" spans="1:2" x14ac:dyDescent="0.25">
      <c r="A92" s="54" t="s">
        <v>128</v>
      </c>
      <c r="B92" s="60">
        <v>15600000</v>
      </c>
    </row>
    <row r="93" spans="1:2" x14ac:dyDescent="0.25">
      <c r="A93" s="64" t="s">
        <v>70</v>
      </c>
      <c r="B93" s="60">
        <v>15600000</v>
      </c>
    </row>
    <row r="94" spans="1:2" x14ac:dyDescent="0.25">
      <c r="A94" s="40" t="s">
        <v>112</v>
      </c>
      <c r="B94" s="60">
        <v>8200000</v>
      </c>
    </row>
    <row r="95" spans="1:2" x14ac:dyDescent="0.25">
      <c r="A95" s="54" t="s">
        <v>126</v>
      </c>
      <c r="B95" s="60">
        <v>8200000</v>
      </c>
    </row>
    <row r="96" spans="1:2" x14ac:dyDescent="0.25">
      <c r="A96" s="64" t="s">
        <v>79</v>
      </c>
      <c r="B96" s="60">
        <v>1200000</v>
      </c>
    </row>
    <row r="97" spans="1:2" x14ac:dyDescent="0.25">
      <c r="A97" s="64" t="s">
        <v>71</v>
      </c>
      <c r="B97" s="60">
        <v>7000000</v>
      </c>
    </row>
    <row r="98" spans="1:2" x14ac:dyDescent="0.25">
      <c r="A98" s="40" t="s">
        <v>113</v>
      </c>
      <c r="B98" s="60">
        <v>13000000</v>
      </c>
    </row>
    <row r="99" spans="1:2" x14ac:dyDescent="0.25">
      <c r="A99" s="54" t="s">
        <v>16</v>
      </c>
      <c r="B99" s="60">
        <v>13000000</v>
      </c>
    </row>
    <row r="100" spans="1:2" x14ac:dyDescent="0.25">
      <c r="A100" s="64" t="s">
        <v>71</v>
      </c>
      <c r="B100" s="60">
        <v>13000000</v>
      </c>
    </row>
    <row r="101" spans="1:2" x14ac:dyDescent="0.25">
      <c r="A101" s="40" t="s">
        <v>114</v>
      </c>
      <c r="B101" s="60">
        <v>3000000</v>
      </c>
    </row>
    <row r="102" spans="1:2" x14ac:dyDescent="0.25">
      <c r="A102" s="54" t="s">
        <v>92</v>
      </c>
      <c r="B102" s="60">
        <v>3000000</v>
      </c>
    </row>
    <row r="103" spans="1:2" x14ac:dyDescent="0.25">
      <c r="A103" s="64" t="s">
        <v>71</v>
      </c>
      <c r="B103" s="60">
        <v>3000000</v>
      </c>
    </row>
    <row r="104" spans="1:2" x14ac:dyDescent="0.25">
      <c r="A104" s="40" t="s">
        <v>115</v>
      </c>
      <c r="B104" s="60">
        <v>5000000</v>
      </c>
    </row>
    <row r="105" spans="1:2" x14ac:dyDescent="0.25">
      <c r="A105" s="54" t="s">
        <v>125</v>
      </c>
      <c r="B105" s="60">
        <v>5000000</v>
      </c>
    </row>
    <row r="106" spans="1:2" x14ac:dyDescent="0.25">
      <c r="A106" s="64" t="s">
        <v>71</v>
      </c>
      <c r="B106" s="60">
        <v>5000000</v>
      </c>
    </row>
    <row r="107" spans="1:2" x14ac:dyDescent="0.25">
      <c r="A107" s="40" t="s">
        <v>116</v>
      </c>
      <c r="B107" s="60">
        <v>3600000</v>
      </c>
    </row>
    <row r="108" spans="1:2" x14ac:dyDescent="0.25">
      <c r="A108" s="54" t="s">
        <v>18</v>
      </c>
      <c r="B108" s="60">
        <v>3600000</v>
      </c>
    </row>
    <row r="109" spans="1:2" x14ac:dyDescent="0.25">
      <c r="A109" s="64" t="s">
        <v>71</v>
      </c>
      <c r="B109" s="60">
        <v>3600000</v>
      </c>
    </row>
    <row r="110" spans="1:2" x14ac:dyDescent="0.25">
      <c r="A110" s="40" t="s">
        <v>77</v>
      </c>
      <c r="B110" s="60">
        <v>157636029.87</v>
      </c>
    </row>
    <row r="115" spans="1:1" x14ac:dyDescent="0.25">
      <c r="A115" s="63" t="s">
        <v>110</v>
      </c>
    </row>
    <row r="116" spans="1:1" x14ac:dyDescent="0.25">
      <c r="A116" t="s">
        <v>111</v>
      </c>
    </row>
  </sheetData>
  <mergeCells count="2">
    <mergeCell ref="A1:B1"/>
    <mergeCell ref="A2:B2"/>
  </mergeCells>
  <pageMargins left="0.31496062992125984" right="0.31496062992125984" top="0.74803149606299213" bottom="1.1417322834645669" header="0.31496062992125984" footer="0.31496062992125984"/>
  <pageSetup paperSize="9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16" zoomScale="93" zoomScaleNormal="93" workbookViewId="0">
      <selection activeCell="I39" sqref="I39"/>
    </sheetView>
  </sheetViews>
  <sheetFormatPr baseColWidth="10" defaultColWidth="10.7109375" defaultRowHeight="11.25" x14ac:dyDescent="0.2"/>
  <cols>
    <col min="1" max="1" width="34.85546875" style="41" bestFit="1" customWidth="1"/>
    <col min="2" max="2" width="34.140625" style="41" bestFit="1" customWidth="1"/>
    <col min="3" max="3" width="16.5703125" style="51" bestFit="1" customWidth="1"/>
    <col min="4" max="4" width="18.5703125" style="51" customWidth="1"/>
    <col min="5" max="5" width="34.28515625" style="41" bestFit="1" customWidth="1"/>
    <col min="6" max="6" width="12.28515625" style="41" bestFit="1" customWidth="1"/>
    <col min="7" max="16384" width="10.7109375" style="41"/>
  </cols>
  <sheetData>
    <row r="1" spans="1:6" ht="12" thickBot="1" x14ac:dyDescent="0.25">
      <c r="B1" s="82" t="s">
        <v>33</v>
      </c>
      <c r="C1" s="82"/>
      <c r="D1" s="42"/>
    </row>
    <row r="2" spans="1:6" x14ac:dyDescent="0.2">
      <c r="B2" s="83" t="s">
        <v>51</v>
      </c>
      <c r="C2" s="84"/>
      <c r="D2" s="42"/>
    </row>
    <row r="3" spans="1:6" x14ac:dyDescent="0.2">
      <c r="A3" s="43" t="s">
        <v>22</v>
      </c>
      <c r="B3" s="44" t="s">
        <v>20</v>
      </c>
      <c r="C3" s="44" t="s">
        <v>75</v>
      </c>
      <c r="D3" s="45" t="s">
        <v>82</v>
      </c>
      <c r="E3" s="46" t="s">
        <v>69</v>
      </c>
      <c r="F3" s="62" t="s">
        <v>94</v>
      </c>
    </row>
    <row r="4" spans="1:6" s="48" customFormat="1" x14ac:dyDescent="0.2">
      <c r="A4" s="69" t="s">
        <v>23</v>
      </c>
      <c r="B4" s="70" t="s">
        <v>19</v>
      </c>
      <c r="C4" s="47">
        <v>800000</v>
      </c>
      <c r="D4" s="71">
        <v>143055014</v>
      </c>
      <c r="E4" s="47" t="s">
        <v>80</v>
      </c>
      <c r="F4" s="47" t="s">
        <v>95</v>
      </c>
    </row>
    <row r="5" spans="1:6" s="48" customFormat="1" x14ac:dyDescent="0.2">
      <c r="A5" s="47" t="s">
        <v>23</v>
      </c>
      <c r="B5" s="70" t="s">
        <v>124</v>
      </c>
      <c r="C5" s="47">
        <v>1100000</v>
      </c>
      <c r="D5" s="71">
        <v>143055019</v>
      </c>
      <c r="E5" s="47" t="s">
        <v>81</v>
      </c>
      <c r="F5" s="47" t="s">
        <v>95</v>
      </c>
    </row>
    <row r="6" spans="1:6" s="48" customFormat="1" x14ac:dyDescent="0.2">
      <c r="A6" s="69" t="s">
        <v>8</v>
      </c>
      <c r="B6" s="72" t="s">
        <v>11</v>
      </c>
      <c r="C6" s="47">
        <v>12820000</v>
      </c>
      <c r="D6" s="71">
        <v>144030800</v>
      </c>
      <c r="E6" s="47" t="s">
        <v>70</v>
      </c>
      <c r="F6" s="47" t="s">
        <v>96</v>
      </c>
    </row>
    <row r="7" spans="1:6" s="48" customFormat="1" x14ac:dyDescent="0.2">
      <c r="A7" s="49" t="s">
        <v>1</v>
      </c>
      <c r="B7" s="72" t="s">
        <v>128</v>
      </c>
      <c r="C7" s="47">
        <v>15600000</v>
      </c>
      <c r="D7" s="71">
        <v>144030800</v>
      </c>
      <c r="E7" s="47" t="s">
        <v>70</v>
      </c>
      <c r="F7" s="47" t="s">
        <v>96</v>
      </c>
    </row>
    <row r="8" spans="1:6" s="48" customFormat="1" x14ac:dyDescent="0.2">
      <c r="A8" s="49" t="s">
        <v>24</v>
      </c>
      <c r="B8" s="72" t="s">
        <v>12</v>
      </c>
      <c r="C8" s="47">
        <v>630000</v>
      </c>
      <c r="D8" s="71">
        <v>144030800</v>
      </c>
      <c r="E8" s="47" t="s">
        <v>70</v>
      </c>
      <c r="F8" s="47" t="s">
        <v>96</v>
      </c>
    </row>
    <row r="9" spans="1:6" s="48" customFormat="1" x14ac:dyDescent="0.2">
      <c r="A9" s="49" t="s">
        <v>43</v>
      </c>
      <c r="B9" s="72" t="s">
        <v>90</v>
      </c>
      <c r="C9" s="47">
        <v>1000000</v>
      </c>
      <c r="D9" s="71">
        <v>144030800</v>
      </c>
      <c r="E9" s="47" t="s">
        <v>70</v>
      </c>
      <c r="F9" s="47" t="s">
        <v>97</v>
      </c>
    </row>
    <row r="10" spans="1:6" s="48" customFormat="1" x14ac:dyDescent="0.2">
      <c r="A10" s="49" t="s">
        <v>25</v>
      </c>
      <c r="B10" s="72" t="s">
        <v>13</v>
      </c>
      <c r="C10" s="47">
        <v>1800000</v>
      </c>
      <c r="D10" s="71">
        <v>144030800</v>
      </c>
      <c r="E10" s="47" t="s">
        <v>70</v>
      </c>
      <c r="F10" s="47" t="s">
        <v>98</v>
      </c>
    </row>
    <row r="11" spans="1:6" s="48" customFormat="1" x14ac:dyDescent="0.2">
      <c r="A11" s="49" t="s">
        <v>26</v>
      </c>
      <c r="B11" s="72" t="s">
        <v>2</v>
      </c>
      <c r="C11" s="47">
        <v>2000000</v>
      </c>
      <c r="D11" s="71">
        <v>144030800</v>
      </c>
      <c r="E11" s="47" t="s">
        <v>70</v>
      </c>
      <c r="F11" s="47" t="s">
        <v>99</v>
      </c>
    </row>
    <row r="12" spans="1:6" s="48" customFormat="1" ht="33.75" x14ac:dyDescent="0.2">
      <c r="A12" s="49" t="s">
        <v>23</v>
      </c>
      <c r="B12" s="73" t="s">
        <v>129</v>
      </c>
      <c r="C12" s="47">
        <v>6000000</v>
      </c>
      <c r="D12" s="71">
        <v>144030800</v>
      </c>
      <c r="E12" s="47" t="s">
        <v>70</v>
      </c>
      <c r="F12" s="47" t="s">
        <v>96</v>
      </c>
    </row>
    <row r="13" spans="1:6" s="48" customFormat="1" ht="22.5" x14ac:dyDescent="0.2">
      <c r="A13" s="49" t="s">
        <v>23</v>
      </c>
      <c r="B13" s="73" t="s">
        <v>91</v>
      </c>
      <c r="C13" s="47">
        <v>3000000</v>
      </c>
      <c r="D13" s="71">
        <v>144030800</v>
      </c>
      <c r="E13" s="47" t="s">
        <v>70</v>
      </c>
      <c r="F13" s="47" t="s">
        <v>96</v>
      </c>
    </row>
    <row r="14" spans="1:6" s="48" customFormat="1" x14ac:dyDescent="0.2">
      <c r="A14" s="49" t="s">
        <v>23</v>
      </c>
      <c r="B14" s="73" t="s">
        <v>45</v>
      </c>
      <c r="C14" s="47">
        <v>1000000</v>
      </c>
      <c r="D14" s="71">
        <v>144030800</v>
      </c>
      <c r="E14" s="47" t="s">
        <v>70</v>
      </c>
      <c r="F14" s="47" t="s">
        <v>100</v>
      </c>
    </row>
    <row r="15" spans="1:6" s="48" customFormat="1" ht="33.75" x14ac:dyDescent="0.2">
      <c r="A15" s="69" t="s">
        <v>27</v>
      </c>
      <c r="B15" s="73" t="s">
        <v>14</v>
      </c>
      <c r="C15" s="47">
        <v>5000000</v>
      </c>
      <c r="D15" s="71">
        <v>144030800</v>
      </c>
      <c r="E15" s="47" t="s">
        <v>70</v>
      </c>
      <c r="F15" s="47" t="s">
        <v>101</v>
      </c>
    </row>
    <row r="16" spans="1:6" s="48" customFormat="1" x14ac:dyDescent="0.2">
      <c r="A16" s="69" t="s">
        <v>27</v>
      </c>
      <c r="B16" s="73" t="s">
        <v>53</v>
      </c>
      <c r="C16" s="49">
        <v>2000000</v>
      </c>
      <c r="D16" s="71">
        <v>144030800</v>
      </c>
      <c r="E16" s="47" t="s">
        <v>70</v>
      </c>
      <c r="F16" s="47" t="s">
        <v>97</v>
      </c>
    </row>
    <row r="17" spans="1:6" s="48" customFormat="1" x14ac:dyDescent="0.2">
      <c r="A17" s="69" t="s">
        <v>3</v>
      </c>
      <c r="B17" s="72" t="s">
        <v>4</v>
      </c>
      <c r="C17" s="47">
        <v>7500000</v>
      </c>
      <c r="D17" s="71">
        <v>144030800</v>
      </c>
      <c r="E17" s="47" t="s">
        <v>70</v>
      </c>
      <c r="F17" s="47" t="s">
        <v>102</v>
      </c>
    </row>
    <row r="18" spans="1:6" s="48" customFormat="1" x14ac:dyDescent="0.2">
      <c r="A18" s="47" t="s">
        <v>3</v>
      </c>
      <c r="B18" s="72" t="s">
        <v>5</v>
      </c>
      <c r="C18" s="47">
        <v>1500000</v>
      </c>
      <c r="D18" s="71">
        <v>144030800</v>
      </c>
      <c r="E18" s="47" t="s">
        <v>70</v>
      </c>
      <c r="F18" s="47" t="s">
        <v>101</v>
      </c>
    </row>
    <row r="19" spans="1:6" s="48" customFormat="1" x14ac:dyDescent="0.2">
      <c r="A19" s="69" t="s">
        <v>3</v>
      </c>
      <c r="B19" s="72" t="s">
        <v>44</v>
      </c>
      <c r="C19" s="47">
        <v>1500000</v>
      </c>
      <c r="D19" s="71">
        <v>144030800</v>
      </c>
      <c r="E19" s="47" t="s">
        <v>70</v>
      </c>
      <c r="F19" s="47" t="s">
        <v>105</v>
      </c>
    </row>
    <row r="20" spans="1:6" s="48" customFormat="1" x14ac:dyDescent="0.2">
      <c r="A20" s="47" t="s">
        <v>3</v>
      </c>
      <c r="B20" s="72" t="s">
        <v>60</v>
      </c>
      <c r="C20" s="47">
        <v>1000000</v>
      </c>
      <c r="D20" s="71">
        <v>144030800</v>
      </c>
      <c r="E20" s="47" t="s">
        <v>70</v>
      </c>
      <c r="F20" s="47" t="s">
        <v>101</v>
      </c>
    </row>
    <row r="21" spans="1:6" s="48" customFormat="1" x14ac:dyDescent="0.2">
      <c r="A21" s="69" t="s">
        <v>3</v>
      </c>
      <c r="B21" s="72" t="s">
        <v>6</v>
      </c>
      <c r="C21" s="47">
        <v>3000000</v>
      </c>
      <c r="D21" s="71">
        <v>144030800</v>
      </c>
      <c r="E21" s="47" t="s">
        <v>70</v>
      </c>
      <c r="F21" s="47" t="s">
        <v>98</v>
      </c>
    </row>
    <row r="22" spans="1:6" s="48" customFormat="1" x14ac:dyDescent="0.2">
      <c r="A22" s="47" t="s">
        <v>3</v>
      </c>
      <c r="B22" s="72" t="s">
        <v>7</v>
      </c>
      <c r="C22" s="47">
        <v>1500000</v>
      </c>
      <c r="D22" s="71">
        <v>144030800</v>
      </c>
      <c r="E22" s="47" t="s">
        <v>70</v>
      </c>
      <c r="F22" s="47" t="s">
        <v>98</v>
      </c>
    </row>
    <row r="23" spans="1:6" s="48" customFormat="1" x14ac:dyDescent="0.2">
      <c r="A23" s="69" t="s">
        <v>3</v>
      </c>
      <c r="B23" s="72" t="s">
        <v>52</v>
      </c>
      <c r="C23" s="47">
        <v>4000000</v>
      </c>
      <c r="D23" s="71">
        <v>144030800</v>
      </c>
      <c r="E23" s="47" t="s">
        <v>70</v>
      </c>
      <c r="F23" s="47" t="s">
        <v>96</v>
      </c>
    </row>
    <row r="24" spans="1:6" s="48" customFormat="1" x14ac:dyDescent="0.2">
      <c r="A24" s="47" t="s">
        <v>3</v>
      </c>
      <c r="B24" s="72" t="s">
        <v>54</v>
      </c>
      <c r="C24" s="47">
        <v>2000000</v>
      </c>
      <c r="D24" s="71">
        <v>144030800</v>
      </c>
      <c r="E24" s="47" t="s">
        <v>70</v>
      </c>
      <c r="F24" s="47" t="s">
        <v>97</v>
      </c>
    </row>
    <row r="25" spans="1:6" s="48" customFormat="1" x14ac:dyDescent="0.2">
      <c r="A25" s="69" t="s">
        <v>3</v>
      </c>
      <c r="B25" s="72" t="s">
        <v>56</v>
      </c>
      <c r="C25" s="47">
        <v>1500000</v>
      </c>
      <c r="D25" s="71">
        <v>144030800</v>
      </c>
      <c r="E25" s="47" t="s">
        <v>70</v>
      </c>
      <c r="F25" s="47" t="s">
        <v>101</v>
      </c>
    </row>
    <row r="26" spans="1:6" s="48" customFormat="1" x14ac:dyDescent="0.2">
      <c r="A26" s="47" t="s">
        <v>3</v>
      </c>
      <c r="B26" s="72" t="s">
        <v>64</v>
      </c>
      <c r="C26" s="47">
        <v>1000000</v>
      </c>
      <c r="D26" s="71">
        <v>144030800</v>
      </c>
      <c r="E26" s="47" t="s">
        <v>70</v>
      </c>
      <c r="F26" s="47" t="s">
        <v>100</v>
      </c>
    </row>
    <row r="27" spans="1:6" x14ac:dyDescent="0.2">
      <c r="A27" s="69" t="s">
        <v>48</v>
      </c>
      <c r="B27" s="72" t="s">
        <v>65</v>
      </c>
      <c r="C27" s="47">
        <v>5000000</v>
      </c>
      <c r="D27" s="71">
        <v>144030800</v>
      </c>
      <c r="E27" s="47" t="s">
        <v>70</v>
      </c>
      <c r="F27" s="72" t="s">
        <v>97</v>
      </c>
    </row>
    <row r="28" spans="1:6" x14ac:dyDescent="0.2">
      <c r="A28" s="47" t="s">
        <v>49</v>
      </c>
      <c r="B28" s="72" t="s">
        <v>103</v>
      </c>
      <c r="C28" s="47">
        <f>4300000/2</f>
        <v>2150000</v>
      </c>
      <c r="D28" s="71">
        <v>144030800</v>
      </c>
      <c r="E28" s="47" t="s">
        <v>70</v>
      </c>
      <c r="F28" s="72" t="s">
        <v>97</v>
      </c>
    </row>
    <row r="29" spans="1:6" x14ac:dyDescent="0.2">
      <c r="A29" s="69" t="s">
        <v>58</v>
      </c>
      <c r="B29" s="72" t="s">
        <v>57</v>
      </c>
      <c r="C29" s="47">
        <v>500000</v>
      </c>
      <c r="D29" s="71">
        <v>144030800</v>
      </c>
      <c r="E29" s="47" t="s">
        <v>70</v>
      </c>
      <c r="F29" s="72" t="s">
        <v>97</v>
      </c>
    </row>
    <row r="30" spans="1:6" x14ac:dyDescent="0.2">
      <c r="A30" s="47" t="s">
        <v>49</v>
      </c>
      <c r="B30" s="72" t="s">
        <v>55</v>
      </c>
      <c r="C30" s="47">
        <v>6000000</v>
      </c>
      <c r="D30" s="71">
        <v>144030800</v>
      </c>
      <c r="E30" s="47" t="s">
        <v>70</v>
      </c>
      <c r="F30" s="72" t="s">
        <v>97</v>
      </c>
    </row>
    <row r="31" spans="1:6" x14ac:dyDescent="0.2">
      <c r="A31" s="69" t="s">
        <v>62</v>
      </c>
      <c r="B31" s="72" t="s">
        <v>84</v>
      </c>
      <c r="C31" s="47">
        <v>2000000</v>
      </c>
      <c r="D31" s="71">
        <v>144030800</v>
      </c>
      <c r="E31" s="47" t="s">
        <v>70</v>
      </c>
      <c r="F31" s="72" t="s">
        <v>97</v>
      </c>
    </row>
    <row r="32" spans="1:6" x14ac:dyDescent="0.2">
      <c r="A32" s="47" t="s">
        <v>62</v>
      </c>
      <c r="B32" s="72" t="s">
        <v>63</v>
      </c>
      <c r="C32" s="47">
        <v>1000000</v>
      </c>
      <c r="D32" s="71">
        <v>144030800</v>
      </c>
      <c r="E32" s="47" t="s">
        <v>70</v>
      </c>
      <c r="F32" s="72" t="s">
        <v>97</v>
      </c>
    </row>
    <row r="33" spans="1:6" x14ac:dyDescent="0.2">
      <c r="A33" s="69" t="s">
        <v>112</v>
      </c>
      <c r="B33" s="72" t="s">
        <v>126</v>
      </c>
      <c r="C33" s="47">
        <v>7000000</v>
      </c>
      <c r="D33" s="71">
        <v>14403230002</v>
      </c>
      <c r="E33" s="72" t="s">
        <v>71</v>
      </c>
      <c r="F33" s="72" t="s">
        <v>97</v>
      </c>
    </row>
    <row r="34" spans="1:6" x14ac:dyDescent="0.2">
      <c r="A34" s="47" t="s">
        <v>113</v>
      </c>
      <c r="B34" s="72" t="s">
        <v>16</v>
      </c>
      <c r="C34" s="47">
        <v>13000000</v>
      </c>
      <c r="D34" s="71">
        <v>14403230002</v>
      </c>
      <c r="E34" s="72" t="s">
        <v>71</v>
      </c>
      <c r="F34" s="95" t="s">
        <v>96</v>
      </c>
    </row>
    <row r="35" spans="1:6" x14ac:dyDescent="0.2">
      <c r="A35" s="47" t="s">
        <v>114</v>
      </c>
      <c r="B35" s="72" t="s">
        <v>92</v>
      </c>
      <c r="C35" s="50">
        <v>3000000</v>
      </c>
      <c r="D35" s="71">
        <v>14403230002</v>
      </c>
      <c r="E35" s="72" t="s">
        <v>71</v>
      </c>
      <c r="F35" s="95" t="s">
        <v>96</v>
      </c>
    </row>
    <row r="36" spans="1:6" x14ac:dyDescent="0.2">
      <c r="A36" s="69" t="s">
        <v>115</v>
      </c>
      <c r="B36" s="72" t="s">
        <v>125</v>
      </c>
      <c r="C36" s="47">
        <v>5000000</v>
      </c>
      <c r="D36" s="71">
        <v>14403230002</v>
      </c>
      <c r="E36" s="72" t="s">
        <v>71</v>
      </c>
      <c r="F36" s="72" t="s">
        <v>102</v>
      </c>
    </row>
    <row r="37" spans="1:6" x14ac:dyDescent="0.2">
      <c r="A37" s="47" t="s">
        <v>116</v>
      </c>
      <c r="B37" s="72" t="s">
        <v>18</v>
      </c>
      <c r="C37" s="47">
        <v>3600000</v>
      </c>
      <c r="D37" s="71">
        <v>14403230002</v>
      </c>
      <c r="E37" s="72" t="s">
        <v>71</v>
      </c>
      <c r="F37" s="72" t="s">
        <v>97</v>
      </c>
    </row>
    <row r="38" spans="1:6" x14ac:dyDescent="0.2">
      <c r="A38" s="69" t="s">
        <v>23</v>
      </c>
      <c r="B38" s="72" t="s">
        <v>130</v>
      </c>
      <c r="C38" s="47">
        <v>6000000</v>
      </c>
      <c r="D38" s="71">
        <v>14403230002</v>
      </c>
      <c r="E38" s="72" t="s">
        <v>71</v>
      </c>
      <c r="F38" s="72" t="s">
        <v>97</v>
      </c>
    </row>
    <row r="39" spans="1:6" x14ac:dyDescent="0.2">
      <c r="A39" s="47" t="s">
        <v>28</v>
      </c>
      <c r="B39" s="72" t="s">
        <v>46</v>
      </c>
      <c r="C39" s="47">
        <v>7000000</v>
      </c>
      <c r="D39" s="71">
        <v>14403230002</v>
      </c>
      <c r="E39" s="72" t="s">
        <v>71</v>
      </c>
      <c r="F39" s="72" t="s">
        <v>117</v>
      </c>
    </row>
    <row r="40" spans="1:6" x14ac:dyDescent="0.2">
      <c r="A40" s="69" t="s">
        <v>47</v>
      </c>
      <c r="B40" s="72" t="s">
        <v>42</v>
      </c>
      <c r="C40" s="47">
        <v>13000000</v>
      </c>
      <c r="D40" s="71">
        <v>14403230002</v>
      </c>
      <c r="E40" s="72" t="s">
        <v>71</v>
      </c>
      <c r="F40" s="72" t="s">
        <v>96</v>
      </c>
    </row>
    <row r="41" spans="1:6" x14ac:dyDescent="0.2">
      <c r="A41" s="47" t="s">
        <v>23</v>
      </c>
      <c r="B41" s="72" t="s">
        <v>123</v>
      </c>
      <c r="C41" s="50">
        <v>1935631</v>
      </c>
      <c r="D41" s="71">
        <v>14503010001</v>
      </c>
      <c r="E41" s="72" t="s">
        <v>72</v>
      </c>
      <c r="F41" s="72" t="s">
        <v>104</v>
      </c>
    </row>
    <row r="42" spans="1:6" x14ac:dyDescent="0.2">
      <c r="A42" s="69" t="s">
        <v>27</v>
      </c>
      <c r="B42" s="72" t="s">
        <v>63</v>
      </c>
      <c r="C42" s="50">
        <v>500000</v>
      </c>
      <c r="D42" s="71">
        <v>14503010001</v>
      </c>
      <c r="E42" s="72" t="s">
        <v>72</v>
      </c>
      <c r="F42" s="72" t="s">
        <v>104</v>
      </c>
    </row>
    <row r="43" spans="1:6" x14ac:dyDescent="0.2">
      <c r="A43" s="69" t="s">
        <v>24</v>
      </c>
      <c r="B43" s="72" t="s">
        <v>40</v>
      </c>
      <c r="C43" s="75">
        <v>367999</v>
      </c>
      <c r="D43" s="71">
        <v>14503010002</v>
      </c>
      <c r="E43" s="72" t="s">
        <v>73</v>
      </c>
      <c r="F43" s="72" t="s">
        <v>104</v>
      </c>
    </row>
    <row r="44" spans="1:6" x14ac:dyDescent="0.2">
      <c r="A44" s="69" t="s">
        <v>47</v>
      </c>
      <c r="B44" s="74" t="s">
        <v>42</v>
      </c>
      <c r="C44" s="50">
        <v>1400000</v>
      </c>
      <c r="D44" s="71">
        <v>14503010003</v>
      </c>
      <c r="E44" s="72" t="s">
        <v>79</v>
      </c>
      <c r="F44" s="72" t="s">
        <v>104</v>
      </c>
    </row>
    <row r="45" spans="1:6" x14ac:dyDescent="0.2">
      <c r="A45" s="69" t="s">
        <v>112</v>
      </c>
      <c r="B45" s="72" t="s">
        <v>126</v>
      </c>
      <c r="C45" s="50">
        <v>1200000</v>
      </c>
      <c r="D45" s="71">
        <v>14503010004</v>
      </c>
      <c r="E45" s="72" t="s">
        <v>79</v>
      </c>
      <c r="F45" s="72" t="s">
        <v>131</v>
      </c>
    </row>
    <row r="46" spans="1:6" x14ac:dyDescent="0.2">
      <c r="A46" s="47" t="s">
        <v>9</v>
      </c>
      <c r="B46" s="72" t="s">
        <v>9</v>
      </c>
      <c r="C46" s="50">
        <v>232399.87</v>
      </c>
      <c r="D46" s="71">
        <v>14503010003</v>
      </c>
      <c r="E46" s="72" t="s">
        <v>79</v>
      </c>
      <c r="F46" s="72" t="s">
        <v>96</v>
      </c>
    </row>
    <row r="47" spans="1:6" x14ac:dyDescent="0.2">
      <c r="A47" s="69" t="s">
        <v>9</v>
      </c>
      <c r="B47" s="72" t="s">
        <v>68</v>
      </c>
      <c r="C47" s="50">
        <v>200000</v>
      </c>
      <c r="D47" s="71">
        <v>148050400</v>
      </c>
      <c r="E47" s="72" t="s">
        <v>74</v>
      </c>
      <c r="F47" s="72" t="s">
        <v>95</v>
      </c>
    </row>
    <row r="48" spans="1:6" x14ac:dyDescent="0.2">
      <c r="A48" s="47" t="s">
        <v>23</v>
      </c>
      <c r="B48" s="72" t="s">
        <v>130</v>
      </c>
      <c r="C48" s="50">
        <v>300000</v>
      </c>
      <c r="D48" s="71">
        <v>148050400</v>
      </c>
      <c r="E48" s="72" t="s">
        <v>74</v>
      </c>
      <c r="F48" s="72" t="s">
        <v>95</v>
      </c>
    </row>
    <row r="49" spans="1:6" ht="15" x14ac:dyDescent="0.25">
      <c r="A49" s="92"/>
      <c r="B49" s="93"/>
      <c r="C49" s="94">
        <f>SUBTOTAL(109,Tabla1[VALOR])</f>
        <v>157636029.87</v>
      </c>
      <c r="D49" s="94"/>
      <c r="E49" s="93"/>
      <c r="F49" s="9"/>
    </row>
    <row r="53" spans="1:6" s="48" customFormat="1" x14ac:dyDescent="0.2">
      <c r="B53" s="52"/>
      <c r="C53" s="53"/>
      <c r="D53" s="53"/>
    </row>
    <row r="54" spans="1:6" s="48" customFormat="1" x14ac:dyDescent="0.2">
      <c r="B54" s="41"/>
      <c r="C54" s="51"/>
      <c r="D54" s="51"/>
    </row>
    <row r="55" spans="1:6" s="48" customFormat="1" x14ac:dyDescent="0.2">
      <c r="B55" s="41"/>
      <c r="C55" s="51"/>
      <c r="D55" s="51"/>
    </row>
    <row r="56" spans="1:6" s="48" customFormat="1" x14ac:dyDescent="0.2">
      <c r="B56" s="41"/>
      <c r="C56" s="51"/>
      <c r="D56" s="51"/>
    </row>
    <row r="57" spans="1:6" s="48" customFormat="1" x14ac:dyDescent="0.2">
      <c r="B57" s="41"/>
      <c r="C57" s="51"/>
      <c r="D57" s="51"/>
    </row>
    <row r="58" spans="1:6" s="48" customFormat="1" x14ac:dyDescent="0.2">
      <c r="B58" s="41"/>
      <c r="C58" s="51"/>
      <c r="D58" s="51"/>
    </row>
    <row r="59" spans="1:6" s="48" customFormat="1" x14ac:dyDescent="0.2">
      <c r="B59" s="41"/>
      <c r="C59" s="51"/>
      <c r="D59" s="51"/>
    </row>
    <row r="60" spans="1:6" x14ac:dyDescent="0.2">
      <c r="E60" s="48"/>
    </row>
  </sheetData>
  <autoFilter ref="A3:A48" xr:uid="{00000000-0009-0000-0000-000006000000}"/>
  <mergeCells count="2">
    <mergeCell ref="B1:C1"/>
    <mergeCell ref="B2:C2"/>
  </mergeCell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PLAN DE INVERSIONES</vt:lpstr>
      <vt:lpstr>ingresos</vt:lpstr>
      <vt:lpstr>rubros</vt:lpstr>
      <vt:lpstr>POAI</vt:lpstr>
      <vt:lpstr>PAC</vt:lpstr>
      <vt:lpstr>PLAN INV</vt:lpstr>
      <vt:lpstr>PLAN DE compras</vt:lpstr>
      <vt:lpstr>'PLAN DE compras'!Área_de_impresión</vt:lpstr>
      <vt:lpstr>'PLAN DE INVERSIONES'!Área_de_impresión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ATANACIO GIRALDO</dc:creator>
  <cp:lastModifiedBy>LEON</cp:lastModifiedBy>
  <cp:lastPrinted>2020-01-15T17:04:16Z</cp:lastPrinted>
  <dcterms:created xsi:type="dcterms:W3CDTF">2016-01-18T19:08:48Z</dcterms:created>
  <dcterms:modified xsi:type="dcterms:W3CDTF">2020-10-28T01:54:52Z</dcterms:modified>
</cp:coreProperties>
</file>